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20\"/>
    </mc:Choice>
  </mc:AlternateContent>
  <xr:revisionPtr revIDLastSave="0" documentId="10_ncr:8100000_{1E5D90CF-8458-4C20-A738-011E4C9CF561}" xr6:coauthVersionLast="34" xr6:coauthVersionMax="34" xr10:uidLastSave="{00000000-0000-0000-0000-000000000000}"/>
  <workbookProtection workbookAlgorithmName="SHA-512" workbookHashValue="oeAxDitFt90uKIADLAPPtZqgpp37dO8t2DzseLan6iNMxvCsRD/1ogQ0p+O4lzjZR9CElY6yRoF51ipVeZ7fEQ==" workbookSaltValue="xMvCtDzgHIjp+pxpHHayNw==" workbookSpinCount="100000" lockStructure="1"/>
  <bookViews>
    <workbookView xWindow="0" yWindow="0" windowWidth="15345" windowHeight="3555" tabRatio="907"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DEP.Y TRATAMIENTO BASUR" sheetId="44" r:id="rId10"/>
    <sheet name="EGRESOS-MEDIO AMBIENTE" sheetId="8" r:id="rId11"/>
    <sheet name="EGRESOS-ATENCIÓN EMERG" sheetId="10" r:id="rId12"/>
    <sheet name="III-02-01 ASF CRUCE CUCAS" sheetId="13" r:id="rId13"/>
    <sheet name="III-02-02 ASF CAMINO LAS TROJAS" sheetId="14" r:id="rId14"/>
    <sheet name="III-02-05 ASF CAMINO CUMBRES" sheetId="17" r:id="rId15"/>
    <sheet name="III-02-07 AyD MATAGUINEO-TROJAS" sheetId="19" r:id="rId16"/>
    <sheet name="III-02-08 AyD CAMINO CUMBRES" sheetId="20" r:id="rId17"/>
    <sheet name="III-02-09 CONST.ACERAS DISTRITO" sheetId="21" r:id="rId18"/>
    <sheet name="III-02-10 MANT-MEJ CAMINOS VARI" sheetId="22" r:id="rId19"/>
    <sheet name="III-02-11 UNIDAD TÉCNICA" sheetId="11" r:id="rId20"/>
    <sheet name="III-06-01 DIRECCIÓN TÉCNICA BI" sheetId="25" r:id="rId21"/>
    <sheet name="III-06-02 CAMPAÑA RESID SÓLIDOS" sheetId="27" r:id="rId22"/>
    <sheet name="III-06-03 INSTALAC.HIDROMEDIDOR" sheetId="28" r:id="rId23"/>
    <sheet name="III-06-04 MACROMEDICIÓN" sheetId="3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xlnm._FilterDatabase" localSheetId="6" hidden="1">'EGRESOS-ACUEDUCTO'!$B$5:$L$109</definedName>
    <definedName name="_xlnm._FilterDatabase" localSheetId="2" hidden="1">'EGRESOS-ADM GRAL'!$B$5:$L$107</definedName>
    <definedName name="_xlnm._FilterDatabase" localSheetId="11" hidden="1">'EGRESOS-ATENCIÓN EMERG'!$B$5:$L$94</definedName>
    <definedName name="_xlnm._FilterDatabase" localSheetId="4" hidden="1">'EGRESOS-BASURA'!$B$5:$L$105</definedName>
    <definedName name="_xlnm._FilterDatabase" localSheetId="5" hidden="1">'EGRESOS-CAMINOS'!$B$5:$L$99</definedName>
    <definedName name="_xlnm._FilterDatabase" localSheetId="9" hidden="1">'EGRESOS-DEP.Y TRATAMIENTO BASUR'!$B$5:$L$105</definedName>
    <definedName name="_xlnm._FilterDatabase" localSheetId="8" hidden="1">'EGRESOS-EDUC.,CULTURALES Y DEP'!$B$5:$L$94</definedName>
    <definedName name="_xlnm._FilterDatabase" localSheetId="7" hidden="1">'EGRESOS-EDUCAT,CULTURALES,DEPOR'!$B$5:$L$94</definedName>
    <definedName name="_xlnm._FilterDatabase" localSheetId="10" hidden="1">'EGRESOS-MEDIO AMBIENTE'!$B$5:$L$94</definedName>
    <definedName name="_xlnm._FilterDatabase" localSheetId="3" hidden="1">'EGRESOS-TRANSF'!$B$5:$L$95</definedName>
    <definedName name="_xlnm._FilterDatabase" localSheetId="12" hidden="1">'III-02-01 ASF CRUCE CUCAS'!$B$5:$L$102</definedName>
    <definedName name="_xlnm._FilterDatabase" localSheetId="13" hidden="1">'III-02-02 ASF CAMINO LAS TROJAS'!$B$5:$L$102</definedName>
    <definedName name="_xlnm._FilterDatabase" localSheetId="14" hidden="1">'III-02-05 ASF CAMINO CUMBRES'!$B$5:$L$102</definedName>
    <definedName name="_xlnm._FilterDatabase" localSheetId="15" hidden="1">'III-02-07 AyD MATAGUINEO-TROJAS'!$B$5:$L$102</definedName>
    <definedName name="_xlnm._FilterDatabase" localSheetId="16" hidden="1">'III-02-08 AyD CAMINO CUMBRES'!$B$5:$L$102</definedName>
    <definedName name="_xlnm._FilterDatabase" localSheetId="17" hidden="1">'III-02-09 CONST.ACERAS DISTRITO'!$B$5:$L$102</definedName>
    <definedName name="_xlnm._FilterDatabase" localSheetId="18" hidden="1">'III-02-10 MANT-MEJ CAMINOS VARI'!$B$5:$L$102</definedName>
    <definedName name="_xlnm._FilterDatabase" localSheetId="19" hidden="1">'III-02-11 UNIDAD TÉCNICA'!$B$5:$L$100</definedName>
    <definedName name="_xlnm._FilterDatabase" localSheetId="20" hidden="1">'III-06-01 DIRECCIÓN TÉCNICA BI'!$B$5:$L$104</definedName>
    <definedName name="_xlnm._FilterDatabase" localSheetId="21" hidden="1">'III-06-02 CAMPAÑA RESID SÓLIDOS'!$B$5:$L$106</definedName>
    <definedName name="_xlnm._FilterDatabase" localSheetId="22" hidden="1">'III-06-03 INSTALAC.HIDROMEDIDOR'!$B$5:$L$106</definedName>
    <definedName name="_xlnm._FilterDatabase" localSheetId="23" hidden="1">'III-06-04 MACROMEDICIÓN'!$B$5:$L$106</definedName>
    <definedName name="_xlnm._FilterDatabase" localSheetId="0" hidden="1">INGRESOS!$A$6:$EQ$357</definedName>
    <definedName name="_xlnm.Print_Area" localSheetId="6">'EGRESOS-ACUEDUCTO'!$B$1:$L$111</definedName>
    <definedName name="_xlnm.Print_Area" localSheetId="2">'EGRESOS-ADM GRAL'!$B$1:$L$109</definedName>
    <definedName name="_xlnm.Print_Area" localSheetId="11">'EGRESOS-ATENCIÓN EMERG'!$B$1:$L$96</definedName>
    <definedName name="_xlnm.Print_Area" localSheetId="4">'EGRESOS-BASURA'!$B$1:$L$107</definedName>
    <definedName name="_xlnm.Print_Area" localSheetId="5">'EGRESOS-CAMINOS'!$B$1:$L$101</definedName>
    <definedName name="_xlnm.Print_Area" localSheetId="9">'EGRESOS-DEP.Y TRATAMIENTO BASUR'!$B$1:$L$107</definedName>
    <definedName name="_xlnm.Print_Area" localSheetId="8">'EGRESOS-EDUC.,CULTURALES Y DEP'!$B$1:$L$96</definedName>
    <definedName name="_xlnm.Print_Area" localSheetId="7">'EGRESOS-EDUCAT,CULTURALES,DEPOR'!$B$2:$L$96</definedName>
    <definedName name="_xlnm.Print_Area" localSheetId="10">'EGRESOS-MEDIO AMBIENTE'!$B$1:$L$96</definedName>
    <definedName name="_xlnm.Print_Area" localSheetId="3">'EGRESOS-TRANSF'!$A$1:$L$97</definedName>
    <definedName name="_xlnm.Print_Area" localSheetId="12">'III-02-01 ASF CRUCE CUCAS'!$B$1:$L$104</definedName>
    <definedName name="_xlnm.Print_Area" localSheetId="13">'III-02-02 ASF CAMINO LAS TROJAS'!$B$1:$L$104</definedName>
    <definedName name="_xlnm.Print_Area" localSheetId="14">'III-02-05 ASF CAMINO CUMBRES'!$B$1:$L$104</definedName>
    <definedName name="_xlnm.Print_Area" localSheetId="15">'III-02-07 AyD MATAGUINEO-TROJAS'!$B$1:$L$104</definedName>
    <definedName name="_xlnm.Print_Area" localSheetId="16">'III-02-08 AyD CAMINO CUMBRES'!$B$1:$L$104</definedName>
    <definedName name="_xlnm.Print_Area" localSheetId="17">'III-02-09 CONST.ACERAS DISTRITO'!$B$1:$L$104</definedName>
    <definedName name="_xlnm.Print_Area" localSheetId="18">'III-02-10 MANT-MEJ CAMINOS VARI'!$B$1:$L$104</definedName>
    <definedName name="_xlnm.Print_Area" localSheetId="19">'III-02-11 UNIDAD TÉCNICA'!$B$1:$L$102</definedName>
    <definedName name="_xlnm.Print_Area" localSheetId="20">'III-06-01 DIRECCIÓN TÉCNICA BI'!$B$1:$L$106</definedName>
    <definedName name="_xlnm.Print_Area" localSheetId="21">'III-06-02 CAMPAÑA RESID SÓLIDOS'!$B$1:$L$108</definedName>
    <definedName name="_xlnm.Print_Area" localSheetId="22">'III-06-03 INSTALAC.HIDROMEDIDOR'!$B$1:$L$108</definedName>
    <definedName name="_xlnm.Print_Area" localSheetId="23">'III-06-04 MACROMEDICIÓN'!$B$1:$L$108</definedName>
    <definedName name="_xlnm.Print_Area" localSheetId="0">INGRESOS!$B$1:$J$353</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9">'EGRESOS-DEP.Y TRATAMIENTO BASUR'!$2:$6</definedName>
    <definedName name="_xlnm.Print_Titles" localSheetId="1">'RESUMEN EGRESOS'!$1:$6</definedName>
  </definedNames>
  <calcPr calcId="162913"/>
</workbook>
</file>

<file path=xl/calcChain.xml><?xml version="1.0" encoding="utf-8"?>
<calcChain xmlns="http://schemas.openxmlformats.org/spreadsheetml/2006/main">
  <c r="L304" i="1" l="1"/>
  <c r="L261" i="1"/>
  <c r="L249" i="1"/>
  <c r="L245" i="1"/>
  <c r="L220" i="1"/>
  <c r="L178" i="1"/>
  <c r="L170" i="1"/>
  <c r="L167" i="1"/>
  <c r="L139" i="1"/>
  <c r="L88" i="1"/>
  <c r="L70" i="1"/>
  <c r="L67" i="1"/>
  <c r="L55" i="1"/>
  <c r="L31" i="1"/>
  <c r="H249" i="1"/>
  <c r="H233" i="1"/>
  <c r="N58" i="14" l="1"/>
  <c r="N74" i="4"/>
  <c r="N73" i="3"/>
  <c r="D37" i="3"/>
  <c r="H37" i="3" s="1"/>
  <c r="J37" i="3"/>
  <c r="N82" i="9"/>
  <c r="K37" i="3" l="1"/>
  <c r="N37" i="3" s="1"/>
  <c r="E111" i="2"/>
  <c r="G57" i="11"/>
  <c r="F26" i="11"/>
  <c r="F25" i="11"/>
  <c r="F24" i="11"/>
  <c r="F22" i="11"/>
  <c r="F21" i="11"/>
  <c r="F19" i="11"/>
  <c r="F12" i="11"/>
  <c r="L37" i="3" l="1"/>
  <c r="H353" i="1"/>
  <c r="H352" i="1"/>
  <c r="J36" i="2" l="1"/>
  <c r="J40" i="25" l="1"/>
  <c r="J24" i="25"/>
  <c r="J23" i="25"/>
  <c r="J22" i="25"/>
  <c r="J20" i="25"/>
  <c r="J19" i="25"/>
  <c r="J10" i="25"/>
  <c r="J68" i="11"/>
  <c r="J57" i="11"/>
  <c r="J49" i="11"/>
  <c r="J48" i="11"/>
  <c r="J43" i="11"/>
  <c r="J26" i="11"/>
  <c r="J25" i="11"/>
  <c r="J24" i="11"/>
  <c r="J22" i="11"/>
  <c r="J21" i="11"/>
  <c r="J19" i="11"/>
  <c r="J17" i="11"/>
  <c r="J12" i="11"/>
  <c r="J11" i="11"/>
  <c r="J10" i="11"/>
  <c r="J37" i="44"/>
  <c r="J45" i="29"/>
  <c r="J35" i="29"/>
  <c r="J27" i="29"/>
  <c r="J72" i="5"/>
  <c r="J71" i="5"/>
  <c r="J68" i="5"/>
  <c r="J65" i="5"/>
  <c r="J62" i="5"/>
  <c r="J61" i="5"/>
  <c r="J57" i="5"/>
  <c r="J52" i="5"/>
  <c r="J51" i="5"/>
  <c r="J46" i="5"/>
  <c r="J23" i="5"/>
  <c r="J22" i="5"/>
  <c r="J21" i="5"/>
  <c r="J19" i="5"/>
  <c r="J18" i="5"/>
  <c r="J15" i="5"/>
  <c r="J10" i="5"/>
  <c r="J9" i="5"/>
  <c r="J73" i="4"/>
  <c r="J66" i="4"/>
  <c r="J63" i="4"/>
  <c r="J57" i="4"/>
  <c r="J56" i="4"/>
  <c r="J40" i="4"/>
  <c r="J41" i="3"/>
  <c r="J37" i="4"/>
  <c r="J23" i="4"/>
  <c r="J22" i="4"/>
  <c r="J21" i="4"/>
  <c r="J19" i="4"/>
  <c r="J18" i="4"/>
  <c r="J10" i="4"/>
  <c r="J23" i="3"/>
  <c r="J22" i="3"/>
  <c r="J21" i="3"/>
  <c r="J19" i="3"/>
  <c r="J18" i="3"/>
  <c r="J15" i="3"/>
  <c r="J9" i="3"/>
  <c r="J89" i="9"/>
  <c r="J86" i="9"/>
  <c r="J75" i="2"/>
  <c r="J72" i="2"/>
  <c r="J67" i="2"/>
  <c r="J65" i="2"/>
  <c r="J51" i="2"/>
  <c r="J47" i="2"/>
  <c r="J44" i="2" l="1"/>
  <c r="J42" i="2"/>
  <c r="J39" i="2"/>
  <c r="J38" i="2"/>
  <c r="J34" i="2"/>
  <c r="J30" i="2"/>
  <c r="J29" i="2"/>
  <c r="J24" i="2"/>
  <c r="J23" i="2"/>
  <c r="J22" i="2"/>
  <c r="J20" i="2"/>
  <c r="J19" i="2"/>
  <c r="J16" i="2"/>
  <c r="J14" i="2"/>
  <c r="J10" i="2"/>
  <c r="J9" i="2"/>
  <c r="K10" i="2" l="1"/>
  <c r="H53" i="1"/>
  <c r="G110" i="38" l="1"/>
  <c r="D83" i="38"/>
  <c r="D66" i="38"/>
  <c r="G110" i="27"/>
  <c r="D82" i="28"/>
  <c r="D66" i="28"/>
  <c r="D62" i="28"/>
  <c r="D59" i="28"/>
  <c r="D76" i="27"/>
  <c r="D75" i="27"/>
  <c r="D44" i="27"/>
  <c r="D32" i="27"/>
  <c r="D31" i="27"/>
  <c r="D79" i="25"/>
  <c r="D78" i="25"/>
  <c r="D71" i="25"/>
  <c r="D70" i="25"/>
  <c r="D40" i="25"/>
  <c r="D36" i="25"/>
  <c r="D33" i="25"/>
  <c r="D32" i="25"/>
  <c r="D24" i="25"/>
  <c r="D23" i="25"/>
  <c r="D22" i="25"/>
  <c r="D20" i="25"/>
  <c r="D19" i="25"/>
  <c r="D17" i="25"/>
  <c r="D10" i="25"/>
  <c r="D68" i="11"/>
  <c r="D57" i="11"/>
  <c r="D51" i="11"/>
  <c r="D49" i="11"/>
  <c r="D48" i="11"/>
  <c r="D45" i="11"/>
  <c r="D43" i="11"/>
  <c r="D41" i="11"/>
  <c r="D39" i="11"/>
  <c r="D26" i="11"/>
  <c r="D25" i="11"/>
  <c r="D24" i="11"/>
  <c r="D22" i="11"/>
  <c r="D21" i="11"/>
  <c r="D19" i="11"/>
  <c r="D17" i="11"/>
  <c r="D14" i="11"/>
  <c r="D12" i="11"/>
  <c r="D11" i="11"/>
  <c r="D10" i="11"/>
  <c r="D25" i="22"/>
  <c r="G106" i="21" l="1"/>
  <c r="D82" i="21"/>
  <c r="G106" i="20"/>
  <c r="D82" i="20"/>
  <c r="D58" i="20"/>
  <c r="K82" i="19"/>
  <c r="G106" i="19"/>
  <c r="D82" i="19"/>
  <c r="D58" i="19"/>
  <c r="D82" i="17"/>
  <c r="G106" i="14"/>
  <c r="D82" i="14"/>
  <c r="D58" i="14"/>
  <c r="D82" i="13"/>
  <c r="G98" i="10"/>
  <c r="D56" i="10"/>
  <c r="D39" i="8"/>
  <c r="D37" i="44"/>
  <c r="G109" i="44"/>
  <c r="E109" i="44"/>
  <c r="D71" i="29"/>
  <c r="D70" i="29"/>
  <c r="D68" i="29"/>
  <c r="D67" i="29"/>
  <c r="D66" i="29"/>
  <c r="D59" i="29"/>
  <c r="D58" i="29"/>
  <c r="D55" i="29"/>
  <c r="D54" i="29"/>
  <c r="D53" i="29"/>
  <c r="D45" i="29"/>
  <c r="D44" i="29"/>
  <c r="D42" i="29"/>
  <c r="D41" i="29"/>
  <c r="D39" i="29"/>
  <c r="D38" i="29"/>
  <c r="D36" i="29"/>
  <c r="D35" i="29"/>
  <c r="D31" i="29"/>
  <c r="D30" i="29"/>
  <c r="D28" i="29"/>
  <c r="D27" i="29"/>
  <c r="D44" i="5"/>
  <c r="D79" i="5"/>
  <c r="D78" i="5"/>
  <c r="D77" i="5"/>
  <c r="D76" i="5"/>
  <c r="D72" i="5"/>
  <c r="D71" i="5"/>
  <c r="D69" i="5"/>
  <c r="D68" i="5"/>
  <c r="D66" i="5"/>
  <c r="D65" i="5"/>
  <c r="D63" i="5"/>
  <c r="D62" i="5"/>
  <c r="D61" i="5"/>
  <c r="D57" i="5"/>
  <c r="D55" i="5"/>
  <c r="D53" i="5"/>
  <c r="D52" i="5"/>
  <c r="D51" i="5"/>
  <c r="D46" i="5"/>
  <c r="D42" i="5"/>
  <c r="D41" i="5"/>
  <c r="D39" i="5"/>
  <c r="D38" i="5"/>
  <c r="D35" i="5"/>
  <c r="D32" i="5"/>
  <c r="D23" i="5"/>
  <c r="D22" i="5"/>
  <c r="D21" i="5"/>
  <c r="D19" i="5"/>
  <c r="D18" i="5"/>
  <c r="D16" i="5"/>
  <c r="D15" i="5"/>
  <c r="D12" i="5"/>
  <c r="D10" i="5"/>
  <c r="D9" i="5"/>
  <c r="D74" i="4"/>
  <c r="D73" i="4"/>
  <c r="D72" i="4"/>
  <c r="D71" i="4"/>
  <c r="D67" i="4"/>
  <c r="D66" i="4"/>
  <c r="D64" i="4"/>
  <c r="D63" i="4"/>
  <c r="D61" i="4"/>
  <c r="D60" i="4"/>
  <c r="D59" i="4"/>
  <c r="D57" i="4"/>
  <c r="D56" i="4"/>
  <c r="D55" i="4"/>
  <c r="D49" i="4"/>
  <c r="D46" i="4"/>
  <c r="D45" i="4"/>
  <c r="D44" i="4"/>
  <c r="D40" i="4"/>
  <c r="D38" i="4"/>
  <c r="D37" i="4"/>
  <c r="D35" i="4"/>
  <c r="D23" i="4"/>
  <c r="D22" i="4"/>
  <c r="D21" i="4"/>
  <c r="D19" i="4"/>
  <c r="D18" i="4"/>
  <c r="D16" i="4"/>
  <c r="D10" i="4"/>
  <c r="D9" i="4"/>
  <c r="G20" i="4"/>
  <c r="D73" i="3"/>
  <c r="D72" i="3"/>
  <c r="D41" i="3"/>
  <c r="D36" i="3"/>
  <c r="D23" i="3"/>
  <c r="D22" i="3"/>
  <c r="D21" i="3"/>
  <c r="D19" i="3"/>
  <c r="D18" i="3"/>
  <c r="D16" i="3"/>
  <c r="D15" i="3"/>
  <c r="D9" i="3"/>
  <c r="F17" i="3"/>
  <c r="D89" i="9"/>
  <c r="D87" i="9"/>
  <c r="D86" i="9"/>
  <c r="D84" i="9"/>
  <c r="D82" i="9"/>
  <c r="H82" i="9" s="1"/>
  <c r="L82" i="9" s="1"/>
  <c r="K82" i="9"/>
  <c r="E78" i="9"/>
  <c r="F78" i="9"/>
  <c r="G78" i="9"/>
  <c r="J78" i="9"/>
  <c r="D81" i="9"/>
  <c r="D80" i="9"/>
  <c r="D79" i="9"/>
  <c r="D77" i="9"/>
  <c r="I89" i="9"/>
  <c r="I88" i="9"/>
  <c r="I87" i="9"/>
  <c r="I86" i="9"/>
  <c r="I84" i="9"/>
  <c r="I81" i="9"/>
  <c r="I80" i="9"/>
  <c r="I79" i="9"/>
  <c r="F10" i="2"/>
  <c r="G9" i="2"/>
  <c r="I78" i="9" l="1"/>
  <c r="D78" i="9"/>
  <c r="D83" i="2"/>
  <c r="D77" i="2"/>
  <c r="D75" i="2"/>
  <c r="D74" i="2"/>
  <c r="D73" i="2"/>
  <c r="D72" i="2"/>
  <c r="D67" i="2"/>
  <c r="D65" i="2"/>
  <c r="D63" i="2"/>
  <c r="D60" i="2"/>
  <c r="D51" i="2"/>
  <c r="D50" i="2"/>
  <c r="D49" i="2"/>
  <c r="D47" i="2"/>
  <c r="D46" i="2"/>
  <c r="D44" i="2"/>
  <c r="D42" i="2"/>
  <c r="D39" i="2"/>
  <c r="D38" i="2"/>
  <c r="D36" i="2"/>
  <c r="D34" i="2"/>
  <c r="D33" i="2"/>
  <c r="D32" i="2"/>
  <c r="D30" i="2"/>
  <c r="D29" i="2"/>
  <c r="D24" i="2"/>
  <c r="D23" i="2"/>
  <c r="D22" i="2"/>
  <c r="D20" i="2"/>
  <c r="D19" i="2"/>
  <c r="D17" i="2"/>
  <c r="D16" i="2"/>
  <c r="D14" i="2"/>
  <c r="D10" i="2"/>
  <c r="D9" i="2"/>
  <c r="D304" i="1"/>
  <c r="D261" i="1"/>
  <c r="D249" i="1"/>
  <c r="D245" i="1"/>
  <c r="D220" i="1"/>
  <c r="D170" i="1"/>
  <c r="D167" i="1"/>
  <c r="D160" i="1"/>
  <c r="D139" i="1"/>
  <c r="D88" i="1"/>
  <c r="D70" i="1"/>
  <c r="D67" i="1"/>
  <c r="D55" i="1"/>
  <c r="D53" i="1"/>
  <c r="D31" i="1"/>
  <c r="I254" i="1" l="1"/>
  <c r="F254" i="1"/>
  <c r="J254" i="1" l="1"/>
  <c r="L254" i="1"/>
  <c r="K22" i="28" l="1"/>
  <c r="N22" i="28"/>
  <c r="K37" i="5" l="1"/>
  <c r="H37" i="5"/>
  <c r="F36" i="5"/>
  <c r="G36" i="5"/>
  <c r="J36" i="5"/>
  <c r="L37" i="5" l="1"/>
  <c r="E11" i="28" l="1"/>
  <c r="H40" i="8"/>
  <c r="E68" i="29"/>
  <c r="E36" i="5" l="1"/>
  <c r="I66" i="28" l="1"/>
  <c r="I32" i="27"/>
  <c r="I31" i="27"/>
  <c r="I79" i="25"/>
  <c r="I78" i="25"/>
  <c r="I71" i="25"/>
  <c r="I70" i="25"/>
  <c r="I36" i="25"/>
  <c r="I33" i="25"/>
  <c r="I32" i="25"/>
  <c r="I79" i="11"/>
  <c r="I58" i="22"/>
  <c r="I34" i="29"/>
  <c r="I77" i="9"/>
  <c r="I36" i="5" l="1"/>
  <c r="N58" i="20"/>
  <c r="N45" i="4"/>
  <c r="J8" i="11" l="1"/>
  <c r="G8" i="11"/>
  <c r="E8" i="11"/>
  <c r="K12" i="11"/>
  <c r="N12" i="11" s="1"/>
  <c r="H12" i="11"/>
  <c r="K10" i="11"/>
  <c r="N10" i="11" s="1"/>
  <c r="H10" i="11"/>
  <c r="J50" i="5"/>
  <c r="E50" i="5"/>
  <c r="K53" i="5"/>
  <c r="N53" i="5" s="1"/>
  <c r="H53" i="5"/>
  <c r="G50" i="5"/>
  <c r="L12" i="11" l="1"/>
  <c r="L53" i="5"/>
  <c r="F50" i="5"/>
  <c r="L10" i="11"/>
  <c r="I8" i="11"/>
  <c r="I50" i="5" l="1"/>
  <c r="J14" i="5" l="1"/>
  <c r="K11" i="25" l="1"/>
  <c r="N11" i="25" s="1"/>
  <c r="H11" i="25"/>
  <c r="J8" i="25"/>
  <c r="I8" i="25"/>
  <c r="E8" i="25"/>
  <c r="G8" i="25"/>
  <c r="F8" i="11"/>
  <c r="K38" i="29"/>
  <c r="N38" i="29" s="1"/>
  <c r="H38" i="29"/>
  <c r="J37" i="29"/>
  <c r="I37" i="29"/>
  <c r="G37" i="29"/>
  <c r="E37" i="29"/>
  <c r="D37" i="29"/>
  <c r="K35" i="29"/>
  <c r="N35" i="29" s="1"/>
  <c r="H35" i="29"/>
  <c r="L38" i="29" l="1"/>
  <c r="L35" i="29"/>
  <c r="F37" i="29"/>
  <c r="L11" i="25"/>
  <c r="F8" i="25"/>
  <c r="I105" i="44" l="1"/>
  <c r="K105" i="44" s="1"/>
  <c r="H105" i="44"/>
  <c r="K104" i="44"/>
  <c r="H104" i="44"/>
  <c r="L104" i="44" s="1"/>
  <c r="J103" i="44"/>
  <c r="G103" i="44"/>
  <c r="G102" i="44" s="1"/>
  <c r="F103" i="44"/>
  <c r="E103" i="44"/>
  <c r="E102" i="44" s="1"/>
  <c r="D103" i="44"/>
  <c r="D102" i="44" s="1"/>
  <c r="J102" i="44"/>
  <c r="F102" i="44"/>
  <c r="H101" i="44"/>
  <c r="L101" i="44" s="1"/>
  <c r="L100" i="44" s="1"/>
  <c r="K100" i="44"/>
  <c r="J100" i="44"/>
  <c r="I100" i="44"/>
  <c r="G100" i="44"/>
  <c r="F100" i="44"/>
  <c r="E100" i="44"/>
  <c r="D100" i="44"/>
  <c r="K99" i="44"/>
  <c r="H99" i="44"/>
  <c r="L99" i="44" s="1"/>
  <c r="J98" i="44"/>
  <c r="I98" i="44"/>
  <c r="K98" i="44" s="1"/>
  <c r="G98" i="44"/>
  <c r="F98" i="44"/>
  <c r="E98" i="44"/>
  <c r="D98" i="44"/>
  <c r="K97" i="44"/>
  <c r="H97" i="44"/>
  <c r="K96" i="44"/>
  <c r="K95" i="44" s="1"/>
  <c r="H96" i="44"/>
  <c r="L96" i="44" s="1"/>
  <c r="J95" i="44"/>
  <c r="I95" i="44"/>
  <c r="G95" i="44"/>
  <c r="F95" i="44"/>
  <c r="E95" i="44"/>
  <c r="D95" i="44"/>
  <c r="K94" i="44"/>
  <c r="H94" i="44"/>
  <c r="L94" i="44" s="1"/>
  <c r="K93" i="44"/>
  <c r="L93" i="44" s="1"/>
  <c r="H93" i="44"/>
  <c r="K92" i="44"/>
  <c r="H92" i="44"/>
  <c r="L92" i="44" s="1"/>
  <c r="K91" i="44"/>
  <c r="K90" i="44" s="1"/>
  <c r="H91" i="44"/>
  <c r="J90" i="44"/>
  <c r="I90" i="44"/>
  <c r="G90" i="44"/>
  <c r="G85" i="44" s="1"/>
  <c r="G84" i="44" s="1"/>
  <c r="F90" i="44"/>
  <c r="E90" i="44"/>
  <c r="D90" i="44"/>
  <c r="K89" i="44"/>
  <c r="H89" i="44"/>
  <c r="K88" i="44"/>
  <c r="H88" i="44"/>
  <c r="L88" i="44" s="1"/>
  <c r="K87" i="44"/>
  <c r="H87" i="44"/>
  <c r="J86" i="44"/>
  <c r="J85" i="44" s="1"/>
  <c r="J84" i="44" s="1"/>
  <c r="I86" i="44"/>
  <c r="G86" i="44"/>
  <c r="F86" i="44"/>
  <c r="F85" i="44" s="1"/>
  <c r="E86" i="44"/>
  <c r="D86" i="44"/>
  <c r="D85" i="44" s="1"/>
  <c r="D84" i="44" s="1"/>
  <c r="K83" i="44"/>
  <c r="K82" i="44" s="1"/>
  <c r="H83" i="44"/>
  <c r="J82" i="44"/>
  <c r="I82" i="44"/>
  <c r="G82" i="44"/>
  <c r="F82" i="44"/>
  <c r="E82" i="44"/>
  <c r="D82" i="44"/>
  <c r="K81" i="44"/>
  <c r="H81" i="44"/>
  <c r="K80" i="44"/>
  <c r="H80" i="44"/>
  <c r="L80" i="44" s="1"/>
  <c r="K79" i="44"/>
  <c r="L79" i="44" s="1"/>
  <c r="H79" i="44"/>
  <c r="K78" i="44"/>
  <c r="H78" i="44"/>
  <c r="L78" i="44" s="1"/>
  <c r="K77" i="44"/>
  <c r="H77" i="44"/>
  <c r="L77" i="44" s="1"/>
  <c r="J76" i="44"/>
  <c r="J75" i="44" s="1"/>
  <c r="I76" i="44"/>
  <c r="I75" i="44" s="1"/>
  <c r="G76" i="44"/>
  <c r="F76" i="44"/>
  <c r="F75" i="44" s="1"/>
  <c r="E76" i="44"/>
  <c r="E75" i="44" s="1"/>
  <c r="D76" i="44"/>
  <c r="G75" i="44"/>
  <c r="K74" i="44"/>
  <c r="H74" i="44"/>
  <c r="L74" i="44" s="1"/>
  <c r="K73" i="44"/>
  <c r="H73" i="44"/>
  <c r="K72" i="44"/>
  <c r="H72" i="44"/>
  <c r="K71" i="44"/>
  <c r="L71" i="44" s="1"/>
  <c r="H71" i="44"/>
  <c r="I70" i="44"/>
  <c r="K70" i="44" s="1"/>
  <c r="H70" i="44"/>
  <c r="I69" i="44"/>
  <c r="H69" i="44"/>
  <c r="J68" i="44"/>
  <c r="G68" i="44"/>
  <c r="F68" i="44"/>
  <c r="E68" i="44"/>
  <c r="D68" i="44"/>
  <c r="L67" i="44"/>
  <c r="K67" i="44"/>
  <c r="H67" i="44"/>
  <c r="K66" i="44"/>
  <c r="H66" i="44"/>
  <c r="J65" i="44"/>
  <c r="I65" i="44"/>
  <c r="K65" i="44" s="1"/>
  <c r="G65" i="44"/>
  <c r="F65" i="44"/>
  <c r="E65" i="44"/>
  <c r="D65" i="44"/>
  <c r="K64" i="44"/>
  <c r="H64" i="44"/>
  <c r="L64" i="44" s="1"/>
  <c r="I63" i="44"/>
  <c r="K63" i="44" s="1"/>
  <c r="H63" i="44"/>
  <c r="I62" i="44"/>
  <c r="K62" i="44" s="1"/>
  <c r="H62" i="44"/>
  <c r="I61" i="44"/>
  <c r="K61" i="44" s="1"/>
  <c r="H61" i="44"/>
  <c r="K60" i="44"/>
  <c r="H60" i="44"/>
  <c r="L60" i="44" s="1"/>
  <c r="J59" i="44"/>
  <c r="G59" i="44"/>
  <c r="F59" i="44"/>
  <c r="E59" i="44"/>
  <c r="D59" i="44"/>
  <c r="I58" i="44"/>
  <c r="K58" i="44" s="1"/>
  <c r="K57" i="44" s="1"/>
  <c r="H58" i="44"/>
  <c r="J57" i="44"/>
  <c r="G57" i="44"/>
  <c r="F57" i="44"/>
  <c r="E57" i="44"/>
  <c r="D57" i="44"/>
  <c r="K56" i="44"/>
  <c r="H56" i="44"/>
  <c r="I55" i="44"/>
  <c r="K55" i="44" s="1"/>
  <c r="H55" i="44"/>
  <c r="K54" i="44"/>
  <c r="H54" i="44"/>
  <c r="J53" i="44"/>
  <c r="G53" i="44"/>
  <c r="F53" i="44"/>
  <c r="E53" i="44"/>
  <c r="D53" i="44"/>
  <c r="J52" i="44"/>
  <c r="E52" i="44"/>
  <c r="K51" i="44"/>
  <c r="H51" i="44"/>
  <c r="K50" i="44"/>
  <c r="H50" i="44"/>
  <c r="L50" i="44" s="1"/>
  <c r="J49" i="44"/>
  <c r="I49" i="44"/>
  <c r="G49" i="44"/>
  <c r="F49" i="44"/>
  <c r="E49" i="44"/>
  <c r="D49" i="44"/>
  <c r="I48" i="44"/>
  <c r="K48" i="44" s="1"/>
  <c r="H48" i="44"/>
  <c r="J47" i="44"/>
  <c r="G47" i="44"/>
  <c r="F47" i="44"/>
  <c r="E47" i="44"/>
  <c r="D47" i="44"/>
  <c r="K46" i="44"/>
  <c r="H46" i="44"/>
  <c r="L46" i="44" s="1"/>
  <c r="K45" i="44"/>
  <c r="H45" i="44"/>
  <c r="L45" i="44" s="1"/>
  <c r="J44" i="44"/>
  <c r="I44" i="44"/>
  <c r="G44" i="44"/>
  <c r="F44" i="44"/>
  <c r="E44" i="44"/>
  <c r="D44" i="44"/>
  <c r="K43" i="44"/>
  <c r="K42" i="44" s="1"/>
  <c r="H43" i="44"/>
  <c r="L43" i="44" s="1"/>
  <c r="L42" i="44" s="1"/>
  <c r="J42" i="44"/>
  <c r="I42" i="44"/>
  <c r="G42" i="44"/>
  <c r="F42" i="44"/>
  <c r="E42" i="44"/>
  <c r="D42" i="44"/>
  <c r="K41" i="44"/>
  <c r="K40" i="44" s="1"/>
  <c r="H41" i="44"/>
  <c r="J40" i="44"/>
  <c r="I40" i="44"/>
  <c r="H40" i="44"/>
  <c r="G40" i="44"/>
  <c r="F40" i="44"/>
  <c r="E40" i="44"/>
  <c r="D40" i="44"/>
  <c r="I39" i="44"/>
  <c r="K39" i="44" s="1"/>
  <c r="K38" i="44" s="1"/>
  <c r="H39" i="44"/>
  <c r="J38" i="44"/>
  <c r="G38" i="44"/>
  <c r="F38" i="44"/>
  <c r="E38" i="44"/>
  <c r="D38" i="44"/>
  <c r="K37" i="44"/>
  <c r="N37" i="44" s="1"/>
  <c r="H37" i="44"/>
  <c r="D34" i="44"/>
  <c r="K36" i="44"/>
  <c r="H36" i="44"/>
  <c r="I35" i="44"/>
  <c r="K35" i="44" s="1"/>
  <c r="H35" i="44"/>
  <c r="J34" i="44"/>
  <c r="G34" i="44"/>
  <c r="F34" i="44"/>
  <c r="E34" i="44"/>
  <c r="K33" i="44"/>
  <c r="H33" i="44"/>
  <c r="I32" i="44"/>
  <c r="K32" i="44" s="1"/>
  <c r="H32" i="44"/>
  <c r="H30" i="44" s="1"/>
  <c r="K31" i="44"/>
  <c r="H31" i="44"/>
  <c r="L31" i="44" s="1"/>
  <c r="J30" i="44"/>
  <c r="G30" i="44"/>
  <c r="F30" i="44"/>
  <c r="E30" i="44"/>
  <c r="D30" i="44"/>
  <c r="I29" i="44"/>
  <c r="K29" i="44" s="1"/>
  <c r="H29" i="44"/>
  <c r="I28" i="44"/>
  <c r="K28" i="44" s="1"/>
  <c r="H28" i="44"/>
  <c r="J27" i="44"/>
  <c r="G27" i="44"/>
  <c r="F27" i="44"/>
  <c r="E27" i="44"/>
  <c r="D27" i="44"/>
  <c r="K26" i="44"/>
  <c r="H26" i="44"/>
  <c r="J25" i="44"/>
  <c r="I25" i="44"/>
  <c r="G25" i="44"/>
  <c r="F25" i="44"/>
  <c r="F24" i="44" s="1"/>
  <c r="E25" i="44"/>
  <c r="D25" i="44"/>
  <c r="G24" i="44"/>
  <c r="L23" i="44"/>
  <c r="K23" i="44"/>
  <c r="H23" i="44"/>
  <c r="K22" i="44"/>
  <c r="H22" i="44"/>
  <c r="K21" i="44"/>
  <c r="H21" i="44"/>
  <c r="J20" i="44"/>
  <c r="I20" i="44"/>
  <c r="G20" i="44"/>
  <c r="F20" i="44"/>
  <c r="E20" i="44"/>
  <c r="D20" i="44"/>
  <c r="K19" i="44"/>
  <c r="H19" i="44"/>
  <c r="K18" i="44"/>
  <c r="K17" i="44" s="1"/>
  <c r="H18" i="44"/>
  <c r="L18" i="44" s="1"/>
  <c r="J17" i="44"/>
  <c r="I17" i="44"/>
  <c r="H17" i="44"/>
  <c r="G17" i="44"/>
  <c r="F17" i="44"/>
  <c r="E17" i="44"/>
  <c r="D17" i="44"/>
  <c r="I16" i="44"/>
  <c r="K16" i="44" s="1"/>
  <c r="L16" i="44" s="1"/>
  <c r="H16" i="44"/>
  <c r="L15" i="44"/>
  <c r="K15" i="44"/>
  <c r="H15" i="44"/>
  <c r="J14" i="44"/>
  <c r="H14" i="44"/>
  <c r="G14" i="44"/>
  <c r="F14" i="44"/>
  <c r="E14" i="44"/>
  <c r="D14" i="44"/>
  <c r="L13" i="44"/>
  <c r="K13" i="44"/>
  <c r="H13" i="44"/>
  <c r="K12" i="44"/>
  <c r="K11" i="44" s="1"/>
  <c r="H12" i="44"/>
  <c r="J11" i="44"/>
  <c r="I11" i="44"/>
  <c r="H11" i="44"/>
  <c r="G11" i="44"/>
  <c r="F11" i="44"/>
  <c r="E11" i="44"/>
  <c r="D11" i="44"/>
  <c r="L10" i="44"/>
  <c r="K10" i="44"/>
  <c r="H10" i="44"/>
  <c r="K9" i="44"/>
  <c r="K8" i="44" s="1"/>
  <c r="H9" i="44"/>
  <c r="J8" i="44"/>
  <c r="I8" i="44"/>
  <c r="G8" i="44"/>
  <c r="F8" i="44"/>
  <c r="E8" i="44"/>
  <c r="D8" i="44"/>
  <c r="J7" i="44"/>
  <c r="F7" i="44"/>
  <c r="L55" i="44" l="1"/>
  <c r="I57" i="44"/>
  <c r="I103" i="44"/>
  <c r="I102" i="44" s="1"/>
  <c r="K34" i="44"/>
  <c r="L37" i="44"/>
  <c r="K27" i="44"/>
  <c r="I38" i="44"/>
  <c r="I59" i="44"/>
  <c r="L62" i="44"/>
  <c r="I30" i="44"/>
  <c r="K59" i="44"/>
  <c r="K103" i="44"/>
  <c r="K102" i="44" s="1"/>
  <c r="L61" i="44"/>
  <c r="L63" i="44"/>
  <c r="L105" i="44"/>
  <c r="L103" i="44" s="1"/>
  <c r="L102" i="44" s="1"/>
  <c r="I47" i="44"/>
  <c r="K47" i="44" s="1"/>
  <c r="I68" i="44"/>
  <c r="G52" i="44"/>
  <c r="H59" i="44"/>
  <c r="I85" i="44"/>
  <c r="I84" i="44" s="1"/>
  <c r="H98" i="44"/>
  <c r="H103" i="44"/>
  <c r="H102" i="44" s="1"/>
  <c r="H95" i="44"/>
  <c r="E7" i="44"/>
  <c r="L19" i="44"/>
  <c r="L17" i="44" s="1"/>
  <c r="L21" i="44"/>
  <c r="L41" i="44"/>
  <c r="L40" i="44" s="1"/>
  <c r="L44" i="44"/>
  <c r="K49" i="44"/>
  <c r="L51" i="44"/>
  <c r="L70" i="44"/>
  <c r="L72" i="44"/>
  <c r="F84" i="44"/>
  <c r="E85" i="44"/>
  <c r="E84" i="44" s="1"/>
  <c r="L98" i="44"/>
  <c r="G7" i="44"/>
  <c r="G107" i="44" s="1"/>
  <c r="D7" i="44"/>
  <c r="J24" i="44"/>
  <c r="J107" i="44" s="1"/>
  <c r="L54" i="44"/>
  <c r="L53" i="44" s="1"/>
  <c r="L56" i="44"/>
  <c r="F52" i="44"/>
  <c r="D75" i="44"/>
  <c r="H76" i="44"/>
  <c r="H75" i="44" s="1"/>
  <c r="K76" i="44"/>
  <c r="K75" i="44" s="1"/>
  <c r="L81" i="44"/>
  <c r="L76" i="44" s="1"/>
  <c r="L75" i="44" s="1"/>
  <c r="L83" i="44"/>
  <c r="L82" i="44" s="1"/>
  <c r="K86" i="44"/>
  <c r="K85" i="44" s="1"/>
  <c r="K84" i="44" s="1"/>
  <c r="L91" i="44"/>
  <c r="L97" i="44"/>
  <c r="L95" i="44" s="1"/>
  <c r="I14" i="44"/>
  <c r="I7" i="44" s="1"/>
  <c r="K20" i="44"/>
  <c r="L22" i="44"/>
  <c r="L20" i="44" s="1"/>
  <c r="K14" i="44"/>
  <c r="L90" i="44"/>
  <c r="L14" i="44"/>
  <c r="L12" i="44"/>
  <c r="L11" i="44" s="1"/>
  <c r="K25" i="44"/>
  <c r="I27" i="44"/>
  <c r="L29" i="44"/>
  <c r="L32" i="44"/>
  <c r="I34" i="44"/>
  <c r="L36" i="44"/>
  <c r="K69" i="44"/>
  <c r="L87" i="44"/>
  <c r="L89" i="44"/>
  <c r="H86" i="44"/>
  <c r="H100" i="44"/>
  <c r="H42" i="44"/>
  <c r="H65" i="44"/>
  <c r="L65" i="44" s="1"/>
  <c r="L66" i="44"/>
  <c r="H82" i="44"/>
  <c r="H8" i="44"/>
  <c r="H7" i="44" s="1"/>
  <c r="L9" i="44"/>
  <c r="L8" i="44" s="1"/>
  <c r="H20" i="44"/>
  <c r="K30" i="44"/>
  <c r="H44" i="44"/>
  <c r="H49" i="44"/>
  <c r="L49" i="44" s="1"/>
  <c r="D52" i="44"/>
  <c r="H53" i="44"/>
  <c r="L58" i="44"/>
  <c r="L57" i="44" s="1"/>
  <c r="H57" i="44"/>
  <c r="F107" i="44"/>
  <c r="G108" i="44" s="1"/>
  <c r="L39" i="44"/>
  <c r="L38" i="44" s="1"/>
  <c r="H38" i="44"/>
  <c r="L48" i="44"/>
  <c r="H47" i="44"/>
  <c r="E24" i="44"/>
  <c r="E107" i="44" s="1"/>
  <c r="H25" i="44"/>
  <c r="L26" i="44"/>
  <c r="L28" i="44"/>
  <c r="H27" i="44"/>
  <c r="D24" i="44"/>
  <c r="D107" i="44" s="1"/>
  <c r="D109" i="44" s="1"/>
  <c r="L33" i="44"/>
  <c r="L35" i="44"/>
  <c r="H34" i="44"/>
  <c r="K44" i="44"/>
  <c r="I53" i="44"/>
  <c r="K53" i="44"/>
  <c r="L73" i="44"/>
  <c r="H68" i="44"/>
  <c r="H90" i="44"/>
  <c r="K23" i="25"/>
  <c r="N23" i="25" s="1"/>
  <c r="K19" i="3"/>
  <c r="N19" i="3" s="1"/>
  <c r="K18" i="3"/>
  <c r="N18" i="3" s="1"/>
  <c r="E108" i="44" l="1"/>
  <c r="L47" i="44"/>
  <c r="L59" i="44"/>
  <c r="I52" i="44"/>
  <c r="L34" i="44"/>
  <c r="K7" i="44"/>
  <c r="L7" i="44"/>
  <c r="I24" i="44"/>
  <c r="I107" i="44" s="1"/>
  <c r="L25" i="44"/>
  <c r="H24" i="44"/>
  <c r="C106" i="42" s="1"/>
  <c r="C115" i="42" s="1"/>
  <c r="H85" i="44"/>
  <c r="H84" i="44" s="1"/>
  <c r="L69" i="44"/>
  <c r="L68" i="44" s="1"/>
  <c r="K68" i="44"/>
  <c r="K52" i="44" s="1"/>
  <c r="K24" i="44"/>
  <c r="D106" i="42" s="1"/>
  <c r="D115" i="42" s="1"/>
  <c r="H52" i="44"/>
  <c r="L27" i="44"/>
  <c r="L86" i="44"/>
  <c r="L85" i="44" s="1"/>
  <c r="L84" i="44" s="1"/>
  <c r="L30" i="44"/>
  <c r="L52" i="44" l="1"/>
  <c r="I108" i="44"/>
  <c r="H107" i="44"/>
  <c r="H109" i="44" s="1"/>
  <c r="K107" i="44"/>
  <c r="L24" i="44"/>
  <c r="L107" i="44" s="1"/>
  <c r="L108" i="44" s="1"/>
  <c r="D8" i="25"/>
  <c r="K108" i="44" l="1"/>
  <c r="D116" i="42"/>
  <c r="C116" i="42"/>
  <c r="K18" i="11"/>
  <c r="H18" i="11"/>
  <c r="D8" i="11"/>
  <c r="L18" i="11" l="1"/>
  <c r="K61" i="4"/>
  <c r="N61" i="4" s="1"/>
  <c r="H61" i="4"/>
  <c r="K50" i="2"/>
  <c r="N50" i="2" s="1"/>
  <c r="H50" i="2"/>
  <c r="D36" i="5" l="1"/>
  <c r="D50" i="5"/>
  <c r="L50" i="2"/>
  <c r="L61" i="4"/>
  <c r="I34" i="11" l="1"/>
  <c r="I33" i="5"/>
  <c r="I99" i="4"/>
  <c r="I33" i="4"/>
  <c r="I35" i="3"/>
  <c r="K22" i="38" l="1"/>
  <c r="D145" i="42" l="1"/>
  <c r="D146" i="42" s="1"/>
  <c r="D130" i="42"/>
  <c r="I31" i="1" l="1"/>
  <c r="K106" i="38" l="1"/>
  <c r="H106" i="38"/>
  <c r="L106" i="38" s="1"/>
  <c r="K105" i="38"/>
  <c r="H105" i="38"/>
  <c r="J104" i="38"/>
  <c r="J103" i="38" s="1"/>
  <c r="I104" i="38"/>
  <c r="I103" i="38" s="1"/>
  <c r="G104" i="38"/>
  <c r="G103" i="38" s="1"/>
  <c r="F104" i="38"/>
  <c r="F103" i="38" s="1"/>
  <c r="E104" i="38"/>
  <c r="E103" i="38" s="1"/>
  <c r="D104" i="38"/>
  <c r="D103" i="38" s="1"/>
  <c r="K102" i="38"/>
  <c r="H102" i="38"/>
  <c r="J101" i="38"/>
  <c r="I101" i="38"/>
  <c r="G101" i="38"/>
  <c r="F101" i="38"/>
  <c r="E101" i="38"/>
  <c r="D101" i="38"/>
  <c r="K100" i="38"/>
  <c r="H100" i="38"/>
  <c r="K99" i="38"/>
  <c r="H99" i="38"/>
  <c r="J98" i="38"/>
  <c r="I98" i="38"/>
  <c r="G98" i="38"/>
  <c r="F98" i="38"/>
  <c r="E98" i="38"/>
  <c r="D98" i="38"/>
  <c r="K97" i="38"/>
  <c r="H97" i="38"/>
  <c r="K96" i="38"/>
  <c r="H96" i="38"/>
  <c r="K95" i="38"/>
  <c r="H95" i="38"/>
  <c r="K94" i="38"/>
  <c r="H94" i="38"/>
  <c r="J93" i="38"/>
  <c r="I93" i="38"/>
  <c r="G93" i="38"/>
  <c r="F93" i="38"/>
  <c r="E93" i="38"/>
  <c r="D93" i="38"/>
  <c r="K92" i="38"/>
  <c r="H92" i="38"/>
  <c r="K91" i="38"/>
  <c r="H91" i="38"/>
  <c r="K90" i="38"/>
  <c r="H90" i="38"/>
  <c r="J89" i="38"/>
  <c r="I89" i="38"/>
  <c r="G89" i="38"/>
  <c r="F89" i="38"/>
  <c r="E89" i="38"/>
  <c r="D89" i="38"/>
  <c r="K86" i="38"/>
  <c r="H86" i="38"/>
  <c r="K85" i="38"/>
  <c r="H85" i="38"/>
  <c r="J84" i="38"/>
  <c r="I84" i="38"/>
  <c r="G84" i="38"/>
  <c r="F84" i="38"/>
  <c r="E84" i="38"/>
  <c r="D84" i="38"/>
  <c r="K83" i="38"/>
  <c r="H83" i="38"/>
  <c r="K82" i="38"/>
  <c r="H82" i="38"/>
  <c r="K81" i="38"/>
  <c r="H81" i="38"/>
  <c r="K80" i="38"/>
  <c r="H80" i="38"/>
  <c r="J79" i="38"/>
  <c r="I79" i="38"/>
  <c r="G79" i="38"/>
  <c r="F79" i="38"/>
  <c r="E79" i="38"/>
  <c r="D79" i="38"/>
  <c r="K77" i="38"/>
  <c r="H77" i="38"/>
  <c r="K76" i="38"/>
  <c r="H76" i="38"/>
  <c r="K75" i="38"/>
  <c r="H75" i="38"/>
  <c r="K74" i="38"/>
  <c r="H74" i="38"/>
  <c r="K73" i="38"/>
  <c r="H73" i="38"/>
  <c r="K72" i="38"/>
  <c r="H72" i="38"/>
  <c r="J71" i="38"/>
  <c r="I71" i="38"/>
  <c r="G71" i="38"/>
  <c r="F71" i="38"/>
  <c r="E71" i="38"/>
  <c r="D71" i="38"/>
  <c r="K70" i="38"/>
  <c r="H70" i="38"/>
  <c r="K69" i="38"/>
  <c r="H69" i="38"/>
  <c r="J68" i="38"/>
  <c r="I68" i="38"/>
  <c r="G68" i="38"/>
  <c r="F68" i="38"/>
  <c r="E68" i="38"/>
  <c r="D68" i="38"/>
  <c r="K67" i="38"/>
  <c r="H67" i="38"/>
  <c r="K66" i="38"/>
  <c r="H66" i="38"/>
  <c r="K65" i="38"/>
  <c r="H65" i="38"/>
  <c r="K64" i="38"/>
  <c r="H64" i="38"/>
  <c r="K63" i="38"/>
  <c r="H63" i="38"/>
  <c r="K62" i="38"/>
  <c r="H62" i="38"/>
  <c r="K61" i="38"/>
  <c r="H61" i="38"/>
  <c r="J60" i="38"/>
  <c r="I60" i="38"/>
  <c r="G60" i="38"/>
  <c r="F60" i="38"/>
  <c r="E60" i="38"/>
  <c r="D60" i="38"/>
  <c r="K59" i="38"/>
  <c r="H59" i="38"/>
  <c r="K58" i="38"/>
  <c r="H58" i="38"/>
  <c r="K57" i="38"/>
  <c r="H57" i="38"/>
  <c r="J56" i="38"/>
  <c r="I56" i="38"/>
  <c r="G56" i="38"/>
  <c r="F56" i="38"/>
  <c r="E56" i="38"/>
  <c r="D56" i="38"/>
  <c r="K54" i="38"/>
  <c r="H54" i="38"/>
  <c r="K53" i="38"/>
  <c r="H53" i="38"/>
  <c r="J52" i="38"/>
  <c r="I52" i="38"/>
  <c r="G52" i="38"/>
  <c r="F52" i="38"/>
  <c r="E52" i="38"/>
  <c r="D52" i="38"/>
  <c r="K51" i="38"/>
  <c r="H51" i="38"/>
  <c r="H50" i="38" s="1"/>
  <c r="J50" i="38"/>
  <c r="I50" i="38"/>
  <c r="G50" i="38"/>
  <c r="F50" i="38"/>
  <c r="E50" i="38"/>
  <c r="D50" i="38"/>
  <c r="K49" i="38"/>
  <c r="H49" i="38"/>
  <c r="K48" i="38"/>
  <c r="E45" i="38"/>
  <c r="K47" i="38"/>
  <c r="H47" i="38"/>
  <c r="K46" i="38"/>
  <c r="H46" i="38"/>
  <c r="J45" i="38"/>
  <c r="I45" i="38"/>
  <c r="G45" i="38"/>
  <c r="F45" i="38"/>
  <c r="D45" i="38"/>
  <c r="K44" i="38"/>
  <c r="H44" i="38"/>
  <c r="H43" i="38" s="1"/>
  <c r="J43" i="38"/>
  <c r="I43" i="38"/>
  <c r="G43" i="38"/>
  <c r="F43" i="38"/>
  <c r="E43" i="38"/>
  <c r="D43" i="38"/>
  <c r="K42" i="38"/>
  <c r="H42" i="38"/>
  <c r="H41" i="38" s="1"/>
  <c r="J41" i="38"/>
  <c r="I41" i="38"/>
  <c r="G41" i="38"/>
  <c r="F41" i="38"/>
  <c r="E41" i="38"/>
  <c r="D41" i="38"/>
  <c r="K40" i="38"/>
  <c r="H40" i="38"/>
  <c r="K39" i="38"/>
  <c r="H39" i="38"/>
  <c r="J38" i="38"/>
  <c r="I38" i="38"/>
  <c r="G38" i="38"/>
  <c r="F38" i="38"/>
  <c r="E38" i="38"/>
  <c r="D38" i="38"/>
  <c r="K37" i="38"/>
  <c r="H37" i="38"/>
  <c r="K36" i="38"/>
  <c r="H36" i="38"/>
  <c r="K35" i="38"/>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H25" i="38" s="1"/>
  <c r="J25" i="38"/>
  <c r="I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H12" i="38"/>
  <c r="J11" i="38"/>
  <c r="I11" i="38"/>
  <c r="G11" i="38"/>
  <c r="F11" i="38"/>
  <c r="E11" i="38"/>
  <c r="D11" i="38"/>
  <c r="K10" i="38"/>
  <c r="H10" i="38"/>
  <c r="K9" i="38"/>
  <c r="H9" i="38"/>
  <c r="J8" i="38"/>
  <c r="I8" i="38"/>
  <c r="G8" i="38"/>
  <c r="F8" i="38"/>
  <c r="E8" i="38"/>
  <c r="D8" i="38"/>
  <c r="L47" i="38" l="1"/>
  <c r="L49" i="38"/>
  <c r="H68" i="38"/>
  <c r="F78" i="38"/>
  <c r="D88" i="38"/>
  <c r="D87" i="38" s="1"/>
  <c r="L97" i="38"/>
  <c r="L99" i="38"/>
  <c r="K101" i="38"/>
  <c r="H11" i="38"/>
  <c r="L62" i="38"/>
  <c r="L74" i="38"/>
  <c r="E78" i="38"/>
  <c r="J78" i="38"/>
  <c r="H56" i="38"/>
  <c r="G78" i="38"/>
  <c r="K84" i="38"/>
  <c r="D7" i="38"/>
  <c r="K11" i="38"/>
  <c r="J24" i="38"/>
  <c r="L35" i="38"/>
  <c r="K38" i="38"/>
  <c r="D55" i="38"/>
  <c r="D78" i="38"/>
  <c r="L90" i="38"/>
  <c r="L92" i="38"/>
  <c r="L96" i="38"/>
  <c r="L36" i="38"/>
  <c r="K68" i="38"/>
  <c r="L68" i="38" s="1"/>
  <c r="L105" i="38"/>
  <c r="L104" i="38" s="1"/>
  <c r="L103" i="38" s="1"/>
  <c r="L10" i="38"/>
  <c r="K71" i="38"/>
  <c r="L12" i="38"/>
  <c r="L29" i="38"/>
  <c r="L33" i="38"/>
  <c r="K50" i="38"/>
  <c r="L50" i="38" s="1"/>
  <c r="K52" i="38"/>
  <c r="L54" i="38"/>
  <c r="E55" i="38"/>
  <c r="L64" i="38"/>
  <c r="L66" i="38"/>
  <c r="L69" i="38"/>
  <c r="L75" i="38"/>
  <c r="L83" i="38"/>
  <c r="L85" i="38"/>
  <c r="G88" i="38"/>
  <c r="G87" i="38" s="1"/>
  <c r="K89" i="38"/>
  <c r="J55" i="38"/>
  <c r="L9" i="38"/>
  <c r="L15" i="38"/>
  <c r="L26" i="38"/>
  <c r="L28" i="38"/>
  <c r="K34" i="38"/>
  <c r="I55" i="38"/>
  <c r="L57" i="38"/>
  <c r="F55" i="38"/>
  <c r="L63" i="38"/>
  <c r="L76" i="38"/>
  <c r="L82" i="38"/>
  <c r="L86" i="38"/>
  <c r="E88" i="38"/>
  <c r="E87" i="38" s="1"/>
  <c r="J88" i="38"/>
  <c r="J87" i="38" s="1"/>
  <c r="L95" i="38"/>
  <c r="L81" i="38"/>
  <c r="F7" i="38"/>
  <c r="H14" i="38"/>
  <c r="K20" i="38"/>
  <c r="E24" i="38"/>
  <c r="F88" i="38"/>
  <c r="F87" i="38" s="1"/>
  <c r="K8" i="38"/>
  <c r="G24" i="38"/>
  <c r="L59" i="38"/>
  <c r="K93" i="38"/>
  <c r="H98" i="38"/>
  <c r="K98" i="38"/>
  <c r="H104" i="38"/>
  <c r="H103" i="38" s="1"/>
  <c r="F24" i="38"/>
  <c r="L19" i="38"/>
  <c r="G7" i="38"/>
  <c r="E7" i="38"/>
  <c r="D24" i="38"/>
  <c r="L40" i="38"/>
  <c r="K56" i="38"/>
  <c r="G55" i="38"/>
  <c r="L73" i="38"/>
  <c r="H8" i="38"/>
  <c r="L13" i="38"/>
  <c r="K17" i="38"/>
  <c r="K25" i="38"/>
  <c r="L25" i="38" s="1"/>
  <c r="K27" i="38"/>
  <c r="L32" i="38"/>
  <c r="L51" i="38"/>
  <c r="L53" i="38"/>
  <c r="L58" i="38"/>
  <c r="L65" i="38"/>
  <c r="L67" i="38"/>
  <c r="L70" i="38"/>
  <c r="L77" i="38"/>
  <c r="I78" i="38"/>
  <c r="L91" i="38"/>
  <c r="I88" i="38"/>
  <c r="I87" i="38" s="1"/>
  <c r="L100" i="38"/>
  <c r="K104" i="38"/>
  <c r="K103" i="38" s="1"/>
  <c r="H34" i="38"/>
  <c r="L37" i="38"/>
  <c r="L42" i="38"/>
  <c r="L41" i="38" s="1"/>
  <c r="K41" i="38"/>
  <c r="L21" i="38"/>
  <c r="H30" i="38"/>
  <c r="L31" i="38"/>
  <c r="I7" i="38"/>
  <c r="K14" i="38"/>
  <c r="K30" i="38"/>
  <c r="L61" i="38"/>
  <c r="K60" i="38"/>
  <c r="K79" i="38"/>
  <c r="H84" i="38"/>
  <c r="H101" i="38"/>
  <c r="L102" i="38"/>
  <c r="H38" i="38"/>
  <c r="L39" i="38"/>
  <c r="L46" i="38"/>
  <c r="K45" i="38"/>
  <c r="L44" i="38"/>
  <c r="L43" i="38" s="1"/>
  <c r="K43" i="38"/>
  <c r="H79" i="38"/>
  <c r="L80" i="38"/>
  <c r="J7" i="38"/>
  <c r="L16" i="38"/>
  <c r="H17" i="38"/>
  <c r="L18" i="38"/>
  <c r="L23" i="38"/>
  <c r="H20" i="38"/>
  <c r="I24" i="38"/>
  <c r="H27" i="38"/>
  <c r="H52" i="38"/>
  <c r="H71" i="38"/>
  <c r="L72" i="38"/>
  <c r="H93" i="38"/>
  <c r="L94" i="38"/>
  <c r="H89" i="38"/>
  <c r="H48" i="38"/>
  <c r="H60" i="38"/>
  <c r="L101" i="38" l="1"/>
  <c r="L98" i="38"/>
  <c r="L84" i="38"/>
  <c r="L34" i="38"/>
  <c r="K78" i="38"/>
  <c r="L89" i="38"/>
  <c r="K88" i="38"/>
  <c r="K87" i="38" s="1"/>
  <c r="L93" i="38"/>
  <c r="L88" i="38" s="1"/>
  <c r="L8" i="38"/>
  <c r="F108" i="38"/>
  <c r="L14" i="38"/>
  <c r="L30" i="38"/>
  <c r="D108" i="38"/>
  <c r="D110" i="38" s="1"/>
  <c r="L79" i="38"/>
  <c r="L60" i="38"/>
  <c r="L52" i="38"/>
  <c r="J108" i="38"/>
  <c r="L38" i="38"/>
  <c r="H55" i="38"/>
  <c r="L17" i="38"/>
  <c r="L11" i="38"/>
  <c r="L27" i="38"/>
  <c r="E108" i="38"/>
  <c r="E109" i="38" s="1"/>
  <c r="H7" i="38"/>
  <c r="H78" i="38"/>
  <c r="K24" i="38"/>
  <c r="G108" i="38"/>
  <c r="L71" i="38"/>
  <c r="H88" i="38"/>
  <c r="H87" i="38" s="1"/>
  <c r="K55" i="38"/>
  <c r="K7" i="38"/>
  <c r="L56" i="38"/>
  <c r="H45" i="38"/>
  <c r="H24" i="38" s="1"/>
  <c r="L48" i="38"/>
  <c r="L45" i="38" s="1"/>
  <c r="I108" i="38"/>
  <c r="L20" i="38"/>
  <c r="L87" i="38" l="1"/>
  <c r="L78" i="38"/>
  <c r="K108" i="38"/>
  <c r="K109" i="38" s="1"/>
  <c r="L24" i="38"/>
  <c r="H108" i="38"/>
  <c r="L7" i="38"/>
  <c r="L55" i="38"/>
  <c r="H110" i="38" l="1"/>
  <c r="L108" i="38"/>
  <c r="L109" i="38" s="1"/>
  <c r="H109" i="38"/>
  <c r="E65" i="29"/>
  <c r="H42" i="29"/>
  <c r="H31" i="29"/>
  <c r="H30" i="29"/>
  <c r="K94" i="29"/>
  <c r="H94" i="29"/>
  <c r="K93" i="29"/>
  <c r="H93" i="29"/>
  <c r="J92" i="29"/>
  <c r="J91" i="29" s="1"/>
  <c r="I92" i="29"/>
  <c r="I91" i="29" s="1"/>
  <c r="G92" i="29"/>
  <c r="G91" i="29" s="1"/>
  <c r="F92" i="29"/>
  <c r="F91" i="29" s="1"/>
  <c r="E92" i="29"/>
  <c r="E91" i="29" s="1"/>
  <c r="D92" i="29"/>
  <c r="D91" i="29" s="1"/>
  <c r="K90" i="29"/>
  <c r="N90" i="29" s="1"/>
  <c r="H90" i="29"/>
  <c r="J89" i="29"/>
  <c r="I89" i="29"/>
  <c r="G89" i="29"/>
  <c r="F89" i="29"/>
  <c r="E89" i="29"/>
  <c r="D89" i="29"/>
  <c r="K88" i="29"/>
  <c r="H88" i="29"/>
  <c r="K87" i="29"/>
  <c r="H87" i="29"/>
  <c r="J86" i="29"/>
  <c r="I86" i="29"/>
  <c r="G86" i="29"/>
  <c r="F86" i="29"/>
  <c r="E86" i="29"/>
  <c r="D86" i="29"/>
  <c r="K85" i="29"/>
  <c r="H85" i="29"/>
  <c r="K84" i="29"/>
  <c r="H84" i="29"/>
  <c r="K83" i="29"/>
  <c r="H83" i="29"/>
  <c r="K82" i="29"/>
  <c r="H82" i="29"/>
  <c r="J81" i="29"/>
  <c r="I81" i="29"/>
  <c r="G81" i="29"/>
  <c r="F81" i="29"/>
  <c r="E81" i="29"/>
  <c r="D81" i="29"/>
  <c r="K80" i="29"/>
  <c r="H80" i="29"/>
  <c r="K79" i="29"/>
  <c r="H79" i="29"/>
  <c r="K78" i="29"/>
  <c r="H78" i="29"/>
  <c r="J77" i="29"/>
  <c r="I77" i="29"/>
  <c r="G77" i="29"/>
  <c r="F77" i="29"/>
  <c r="E77" i="29"/>
  <c r="D77" i="29"/>
  <c r="K74" i="29"/>
  <c r="N74" i="29" s="1"/>
  <c r="H74" i="29"/>
  <c r="J73" i="29"/>
  <c r="J72" i="29" s="1"/>
  <c r="I73" i="29"/>
  <c r="I72" i="29" s="1"/>
  <c r="G73" i="29"/>
  <c r="G72" i="29" s="1"/>
  <c r="F73" i="29"/>
  <c r="F72" i="29" s="1"/>
  <c r="E73" i="29"/>
  <c r="E72" i="29" s="1"/>
  <c r="D73" i="29"/>
  <c r="D72" i="29" s="1"/>
  <c r="K71" i="29"/>
  <c r="N71" i="29" s="1"/>
  <c r="K70" i="29"/>
  <c r="N70" i="29" s="1"/>
  <c r="H70" i="29"/>
  <c r="K69" i="29"/>
  <c r="H69" i="29"/>
  <c r="K68" i="29"/>
  <c r="N68" i="29" s="1"/>
  <c r="H68" i="29"/>
  <c r="K67" i="29"/>
  <c r="N67" i="29" s="1"/>
  <c r="H67" i="29"/>
  <c r="K66" i="29"/>
  <c r="N66" i="29" s="1"/>
  <c r="H66" i="29"/>
  <c r="J65" i="29"/>
  <c r="I65" i="29"/>
  <c r="G65" i="29"/>
  <c r="F65" i="29"/>
  <c r="D65" i="29"/>
  <c r="K64" i="29"/>
  <c r="H64" i="29"/>
  <c r="K63" i="29"/>
  <c r="H63" i="29"/>
  <c r="J62" i="29"/>
  <c r="I62" i="29"/>
  <c r="G62" i="29"/>
  <c r="F62" i="29"/>
  <c r="E62" i="29"/>
  <c r="D62" i="29"/>
  <c r="K61" i="29"/>
  <c r="H61" i="29"/>
  <c r="K60" i="29"/>
  <c r="H60" i="29"/>
  <c r="K59" i="29"/>
  <c r="N59" i="29" s="1"/>
  <c r="H59" i="29"/>
  <c r="K58" i="29"/>
  <c r="N58" i="29" s="1"/>
  <c r="H58" i="29"/>
  <c r="K57" i="29"/>
  <c r="H57" i="29"/>
  <c r="J56" i="29"/>
  <c r="I56" i="29"/>
  <c r="G56" i="29"/>
  <c r="F56" i="29"/>
  <c r="E56" i="29"/>
  <c r="D56" i="29"/>
  <c r="K55" i="29"/>
  <c r="N55" i="29" s="1"/>
  <c r="H55" i="29"/>
  <c r="K54" i="29"/>
  <c r="N54" i="29" s="1"/>
  <c r="H54" i="29"/>
  <c r="K53" i="29"/>
  <c r="N53" i="29" s="1"/>
  <c r="H53" i="29"/>
  <c r="J52" i="29"/>
  <c r="I52" i="29"/>
  <c r="G52" i="29"/>
  <c r="F52" i="29"/>
  <c r="E52" i="29"/>
  <c r="D52" i="29"/>
  <c r="K50" i="29"/>
  <c r="H50" i="29"/>
  <c r="K49" i="29"/>
  <c r="H49" i="29"/>
  <c r="J48" i="29"/>
  <c r="I48" i="29"/>
  <c r="G48" i="29"/>
  <c r="F48" i="29"/>
  <c r="E48" i="29"/>
  <c r="D48" i="29"/>
  <c r="K47" i="29"/>
  <c r="H47" i="29"/>
  <c r="H46" i="29" s="1"/>
  <c r="J46" i="29"/>
  <c r="I46" i="29"/>
  <c r="G46" i="29"/>
  <c r="F46" i="29"/>
  <c r="E46" i="29"/>
  <c r="D46" i="29"/>
  <c r="K45" i="29"/>
  <c r="N45" i="29" s="1"/>
  <c r="H45" i="29"/>
  <c r="K44" i="29"/>
  <c r="N44" i="29" s="1"/>
  <c r="H44" i="29"/>
  <c r="J43" i="29"/>
  <c r="I43" i="29"/>
  <c r="G43" i="29"/>
  <c r="F43" i="29"/>
  <c r="E43" i="29"/>
  <c r="D43" i="29"/>
  <c r="K42" i="29"/>
  <c r="N42" i="29" s="1"/>
  <c r="K41" i="29"/>
  <c r="N41" i="29" s="1"/>
  <c r="H41" i="29"/>
  <c r="J40" i="29"/>
  <c r="I40" i="29"/>
  <c r="G40" i="29"/>
  <c r="F40" i="29"/>
  <c r="D40" i="29"/>
  <c r="K39" i="29"/>
  <c r="H39" i="29"/>
  <c r="H37" i="29" s="1"/>
  <c r="K36" i="29"/>
  <c r="N36" i="29" s="1"/>
  <c r="H36" i="29"/>
  <c r="K34" i="29"/>
  <c r="H34" i="29"/>
  <c r="J33" i="29"/>
  <c r="I33" i="29"/>
  <c r="G33" i="29"/>
  <c r="F33" i="29"/>
  <c r="E33" i="29"/>
  <c r="D33" i="29"/>
  <c r="K32" i="29"/>
  <c r="H32" i="29"/>
  <c r="K31" i="29"/>
  <c r="N31" i="29" s="1"/>
  <c r="K30" i="29"/>
  <c r="N30" i="29" s="1"/>
  <c r="J29" i="29"/>
  <c r="I29" i="29"/>
  <c r="G29" i="29"/>
  <c r="F29" i="29"/>
  <c r="D29" i="29"/>
  <c r="K28" i="29"/>
  <c r="N28" i="29" s="1"/>
  <c r="H28" i="29"/>
  <c r="K27" i="29"/>
  <c r="H27" i="29"/>
  <c r="J26" i="29"/>
  <c r="I26" i="29"/>
  <c r="G26" i="29"/>
  <c r="F26" i="29"/>
  <c r="E26" i="29"/>
  <c r="D26" i="29"/>
  <c r="K25" i="29"/>
  <c r="H25" i="29"/>
  <c r="H24" i="29" s="1"/>
  <c r="J24" i="29"/>
  <c r="I24" i="29"/>
  <c r="G24" i="29"/>
  <c r="F24" i="29"/>
  <c r="E24" i="29"/>
  <c r="D24" i="29"/>
  <c r="K22" i="29"/>
  <c r="H22" i="29"/>
  <c r="K21" i="29"/>
  <c r="H21" i="29"/>
  <c r="J20" i="29"/>
  <c r="I20" i="29"/>
  <c r="G20" i="29"/>
  <c r="F20" i="29"/>
  <c r="E20" i="29"/>
  <c r="D20" i="29"/>
  <c r="K19" i="29"/>
  <c r="H19" i="29"/>
  <c r="K18" i="29"/>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E8" i="29"/>
  <c r="D8" i="29"/>
  <c r="K89" i="5"/>
  <c r="K88" i="5" s="1"/>
  <c r="H89" i="5"/>
  <c r="H88" i="5" s="1"/>
  <c r="J88" i="5"/>
  <c r="I88" i="5"/>
  <c r="G88" i="5"/>
  <c r="F88" i="5"/>
  <c r="D88" i="5"/>
  <c r="K40" i="5"/>
  <c r="H40" i="5"/>
  <c r="K78" i="3"/>
  <c r="H78" i="3"/>
  <c r="L78" i="3" s="1"/>
  <c r="K36" i="3"/>
  <c r="N36" i="3" s="1"/>
  <c r="H36" i="3"/>
  <c r="K17" i="29" l="1"/>
  <c r="L60" i="29"/>
  <c r="G51" i="29"/>
  <c r="E76" i="29"/>
  <c r="E75" i="29" s="1"/>
  <c r="J76" i="29"/>
  <c r="J75" i="29" s="1"/>
  <c r="L64" i="29"/>
  <c r="F7" i="29"/>
  <c r="K24" i="29"/>
  <c r="L24" i="29" s="1"/>
  <c r="L28" i="29"/>
  <c r="L54" i="29"/>
  <c r="K37" i="29"/>
  <c r="N39" i="29"/>
  <c r="K33" i="29"/>
  <c r="N34" i="29"/>
  <c r="K26" i="29"/>
  <c r="N27" i="29"/>
  <c r="L58" i="29"/>
  <c r="H33" i="29"/>
  <c r="K62" i="29"/>
  <c r="L32" i="29"/>
  <c r="K43" i="29"/>
  <c r="K81" i="29"/>
  <c r="L45" i="29"/>
  <c r="L83" i="29"/>
  <c r="K89" i="29"/>
  <c r="J51" i="29"/>
  <c r="L36" i="3"/>
  <c r="E88" i="5"/>
  <c r="E40" i="29"/>
  <c r="H71" i="29"/>
  <c r="L71" i="29" s="1"/>
  <c r="E29" i="29"/>
  <c r="I76" i="29"/>
  <c r="I75" i="29" s="1"/>
  <c r="H86" i="29"/>
  <c r="L50" i="29"/>
  <c r="L22" i="29"/>
  <c r="K73" i="29"/>
  <c r="K72" i="29" s="1"/>
  <c r="D95" i="42" s="1"/>
  <c r="L90" i="29"/>
  <c r="F76" i="29"/>
  <c r="F75" i="29" s="1"/>
  <c r="L13" i="29"/>
  <c r="L59" i="29"/>
  <c r="L67" i="29"/>
  <c r="L15" i="29"/>
  <c r="L18" i="29"/>
  <c r="J23" i="29"/>
  <c r="L41" i="29"/>
  <c r="K48" i="29"/>
  <c r="F51" i="29"/>
  <c r="L55" i="29"/>
  <c r="L69" i="29"/>
  <c r="L80" i="29"/>
  <c r="L85" i="29"/>
  <c r="H89" i="29"/>
  <c r="K8" i="29"/>
  <c r="J7" i="29"/>
  <c r="K14" i="29"/>
  <c r="L19" i="29"/>
  <c r="L21" i="29"/>
  <c r="I23" i="29"/>
  <c r="L25" i="29"/>
  <c r="L27" i="29"/>
  <c r="K77" i="29"/>
  <c r="L82" i="29"/>
  <c r="I7" i="29"/>
  <c r="L16" i="29"/>
  <c r="L34" i="29"/>
  <c r="K46" i="29"/>
  <c r="L46" i="29" s="1"/>
  <c r="H48" i="29"/>
  <c r="L68" i="29"/>
  <c r="L70" i="29"/>
  <c r="L88" i="29"/>
  <c r="L9" i="29"/>
  <c r="H17" i="29"/>
  <c r="I51" i="29"/>
  <c r="G7" i="29"/>
  <c r="L36" i="29"/>
  <c r="L39" i="29"/>
  <c r="L37" i="29" s="1"/>
  <c r="L47" i="29"/>
  <c r="E51" i="29"/>
  <c r="G76" i="29"/>
  <c r="G75" i="29" s="1"/>
  <c r="H92" i="29"/>
  <c r="H91" i="29" s="1"/>
  <c r="L10" i="29"/>
  <c r="H14" i="29"/>
  <c r="L31" i="29"/>
  <c r="L49" i="29"/>
  <c r="L57" i="29"/>
  <c r="L79" i="29"/>
  <c r="D76" i="29"/>
  <c r="D75" i="29" s="1"/>
  <c r="E7" i="29"/>
  <c r="F23" i="29"/>
  <c r="H40" i="29"/>
  <c r="L61" i="29"/>
  <c r="L63" i="29"/>
  <c r="L94" i="29"/>
  <c r="H26" i="29"/>
  <c r="H43" i="29"/>
  <c r="L44" i="29"/>
  <c r="K56" i="29"/>
  <c r="H77" i="29"/>
  <c r="L78" i="29"/>
  <c r="G23" i="29"/>
  <c r="L53" i="29"/>
  <c r="K52" i="29"/>
  <c r="K65" i="29"/>
  <c r="H20" i="29"/>
  <c r="H62" i="29"/>
  <c r="K92" i="29"/>
  <c r="K91" i="29" s="1"/>
  <c r="L93" i="29"/>
  <c r="L66" i="29"/>
  <c r="H11" i="29"/>
  <c r="L12" i="29"/>
  <c r="K40" i="29"/>
  <c r="L42" i="29"/>
  <c r="K11" i="29"/>
  <c r="D23" i="29"/>
  <c r="H29" i="29"/>
  <c r="L30" i="29"/>
  <c r="D7" i="29"/>
  <c r="H8" i="29"/>
  <c r="K20" i="29"/>
  <c r="K29" i="29"/>
  <c r="D51" i="29"/>
  <c r="H56" i="29"/>
  <c r="H73" i="29"/>
  <c r="H72" i="29" s="1"/>
  <c r="C95" i="42" s="1"/>
  <c r="L74" i="29"/>
  <c r="L84" i="29"/>
  <c r="H81" i="29"/>
  <c r="K86" i="29"/>
  <c r="L87" i="29"/>
  <c r="H52" i="29"/>
  <c r="L89" i="5"/>
  <c r="L88" i="5" s="1"/>
  <c r="L40" i="5"/>
  <c r="K11" i="2"/>
  <c r="E8" i="2"/>
  <c r="J8" i="2"/>
  <c r="I8" i="2"/>
  <c r="K76" i="29" l="1"/>
  <c r="K75" i="29" s="1"/>
  <c r="L26" i="29"/>
  <c r="L89" i="29"/>
  <c r="L62" i="29"/>
  <c r="L86" i="29"/>
  <c r="L17" i="29"/>
  <c r="L33" i="29"/>
  <c r="L43" i="29"/>
  <c r="E23" i="29"/>
  <c r="H65" i="29"/>
  <c r="H51" i="29" s="1"/>
  <c r="C92" i="42" s="1"/>
  <c r="H11" i="2"/>
  <c r="L11" i="2" s="1"/>
  <c r="L73" i="29"/>
  <c r="L72" i="29" s="1"/>
  <c r="L11" i="29"/>
  <c r="L20" i="29"/>
  <c r="L77" i="29"/>
  <c r="L29" i="29"/>
  <c r="L8" i="29"/>
  <c r="L48" i="29"/>
  <c r="J96" i="29"/>
  <c r="K23" i="29"/>
  <c r="D91" i="42" s="1"/>
  <c r="L92" i="29"/>
  <c r="L91" i="29" s="1"/>
  <c r="I96" i="29"/>
  <c r="K7" i="29"/>
  <c r="L56" i="29"/>
  <c r="E96" i="29"/>
  <c r="L40" i="29"/>
  <c r="L65" i="29"/>
  <c r="L52" i="29"/>
  <c r="L81" i="29"/>
  <c r="F96" i="29"/>
  <c r="G98" i="29" s="1"/>
  <c r="L14" i="29"/>
  <c r="H23" i="29"/>
  <c r="C91" i="42" s="1"/>
  <c r="G96" i="29"/>
  <c r="H7" i="29"/>
  <c r="D96" i="29"/>
  <c r="D98" i="29" s="1"/>
  <c r="K51" i="29"/>
  <c r="D92" i="42" s="1"/>
  <c r="H76" i="29"/>
  <c r="H75" i="29" s="1"/>
  <c r="C96" i="42" s="1"/>
  <c r="E98" i="29" l="1"/>
  <c r="L76" i="29"/>
  <c r="L75" i="29" s="1"/>
  <c r="L51" i="29"/>
  <c r="C100" i="42"/>
  <c r="D100" i="42"/>
  <c r="L23" i="29"/>
  <c r="L7" i="29"/>
  <c r="E97" i="29"/>
  <c r="K96" i="29"/>
  <c r="H96" i="29"/>
  <c r="K97" i="29" l="1"/>
  <c r="C101" i="42"/>
  <c r="L96" i="29"/>
  <c r="L97" i="29" s="1"/>
  <c r="D101" i="42"/>
  <c r="H48" i="28"/>
  <c r="D45" i="28"/>
  <c r="K106" i="28"/>
  <c r="H106" i="28"/>
  <c r="K105" i="28"/>
  <c r="H105" i="28"/>
  <c r="J104" i="28"/>
  <c r="J103" i="28" s="1"/>
  <c r="I104" i="28"/>
  <c r="I103" i="28" s="1"/>
  <c r="G104" i="28"/>
  <c r="G103" i="28" s="1"/>
  <c r="F104" i="28"/>
  <c r="F103" i="28" s="1"/>
  <c r="E104" i="28"/>
  <c r="E103" i="28" s="1"/>
  <c r="D104" i="28"/>
  <c r="D103" i="28" s="1"/>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K89" i="28" s="1"/>
  <c r="H90" i="28"/>
  <c r="J89" i="28"/>
  <c r="I89" i="28"/>
  <c r="G89" i="28"/>
  <c r="F89" i="28"/>
  <c r="E89" i="28"/>
  <c r="D89" i="28"/>
  <c r="K86" i="28"/>
  <c r="H86" i="28"/>
  <c r="K85" i="28"/>
  <c r="H85" i="28"/>
  <c r="J84" i="28"/>
  <c r="I84" i="28"/>
  <c r="G84" i="28"/>
  <c r="F84" i="28"/>
  <c r="E84" i="28"/>
  <c r="D84" i="28"/>
  <c r="K83" i="28"/>
  <c r="H83" i="28"/>
  <c r="K82" i="28"/>
  <c r="N82" i="28" s="1"/>
  <c r="H82" i="28"/>
  <c r="K81" i="28"/>
  <c r="H81" i="28"/>
  <c r="K80" i="28"/>
  <c r="H80" i="28"/>
  <c r="J79" i="28"/>
  <c r="I79" i="28"/>
  <c r="G79" i="28"/>
  <c r="F79" i="28"/>
  <c r="E79" i="28"/>
  <c r="D79" i="28"/>
  <c r="K77" i="28"/>
  <c r="H77" i="28"/>
  <c r="K76" i="28"/>
  <c r="H76" i="28"/>
  <c r="K75" i="28"/>
  <c r="H75" i="28"/>
  <c r="K74" i="28"/>
  <c r="H74" i="28"/>
  <c r="K73" i="28"/>
  <c r="H73" i="28"/>
  <c r="K72" i="28"/>
  <c r="H72" i="28"/>
  <c r="J71" i="28"/>
  <c r="I71" i="28"/>
  <c r="G71" i="28"/>
  <c r="F71" i="28"/>
  <c r="E71" i="28"/>
  <c r="D71" i="28"/>
  <c r="K70" i="28"/>
  <c r="H70" i="28"/>
  <c r="K69" i="28"/>
  <c r="N69" i="28" s="1"/>
  <c r="H69" i="28"/>
  <c r="J68" i="28"/>
  <c r="I68" i="28"/>
  <c r="G68" i="28"/>
  <c r="F68" i="28"/>
  <c r="E68" i="28"/>
  <c r="D68" i="28"/>
  <c r="K67" i="28"/>
  <c r="N67" i="28" s="1"/>
  <c r="H67" i="28"/>
  <c r="K66" i="28"/>
  <c r="H66" i="28"/>
  <c r="K65" i="28"/>
  <c r="H65" i="28"/>
  <c r="K64" i="28"/>
  <c r="H64" i="28"/>
  <c r="K63" i="28"/>
  <c r="H63" i="28"/>
  <c r="K62" i="28"/>
  <c r="N62" i="28" s="1"/>
  <c r="H62" i="28"/>
  <c r="K61" i="28"/>
  <c r="H61" i="28"/>
  <c r="J60" i="28"/>
  <c r="I60" i="28"/>
  <c r="G60" i="28"/>
  <c r="F60" i="28"/>
  <c r="E60" i="28"/>
  <c r="D60" i="28"/>
  <c r="K59" i="28"/>
  <c r="N59" i="28" s="1"/>
  <c r="H59" i="28"/>
  <c r="K58" i="28"/>
  <c r="H58" i="28"/>
  <c r="K57" i="28"/>
  <c r="H57" i="28"/>
  <c r="J56" i="28"/>
  <c r="I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H46" i="28"/>
  <c r="J45" i="28"/>
  <c r="I45" i="28"/>
  <c r="G45" i="28"/>
  <c r="F45" i="28"/>
  <c r="K44" i="28"/>
  <c r="H44" i="28"/>
  <c r="H43" i="28" s="1"/>
  <c r="J43" i="28"/>
  <c r="I43" i="28"/>
  <c r="G43" i="28"/>
  <c r="F43" i="28"/>
  <c r="E43" i="28"/>
  <c r="D43" i="28"/>
  <c r="K42" i="28"/>
  <c r="K41" i="28" s="1"/>
  <c r="H42" i="28"/>
  <c r="H41" i="28" s="1"/>
  <c r="J41" i="28"/>
  <c r="I41" i="28"/>
  <c r="G41" i="28"/>
  <c r="F41" i="28"/>
  <c r="E41" i="28"/>
  <c r="D41" i="28"/>
  <c r="K40" i="28"/>
  <c r="H40" i="28"/>
  <c r="K39" i="28"/>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N23" i="28" s="1"/>
  <c r="H23" i="28"/>
  <c r="H22" i="28"/>
  <c r="L22" i="28" s="1"/>
  <c r="K21" i="28"/>
  <c r="N21" i="28" s="1"/>
  <c r="H21" i="28"/>
  <c r="J20" i="28"/>
  <c r="I20" i="28"/>
  <c r="G20" i="28"/>
  <c r="F20" i="28"/>
  <c r="E20" i="28"/>
  <c r="D20" i="28"/>
  <c r="K19" i="28"/>
  <c r="N19" i="28" s="1"/>
  <c r="H19" i="28"/>
  <c r="K18" i="28"/>
  <c r="N18" i="28" s="1"/>
  <c r="H18" i="28"/>
  <c r="J17" i="28"/>
  <c r="I17" i="28"/>
  <c r="G17" i="28"/>
  <c r="F17" i="28"/>
  <c r="E17" i="28"/>
  <c r="D17" i="28"/>
  <c r="K16" i="28"/>
  <c r="N16" i="28" s="1"/>
  <c r="H16" i="28"/>
  <c r="K15" i="28"/>
  <c r="H15" i="28"/>
  <c r="J14" i="28"/>
  <c r="I14" i="28"/>
  <c r="G14" i="28"/>
  <c r="F14" i="28"/>
  <c r="E14" i="28"/>
  <c r="D14" i="28"/>
  <c r="K13" i="28"/>
  <c r="H13" i="28"/>
  <c r="K12" i="28"/>
  <c r="H12" i="28"/>
  <c r="J11" i="28"/>
  <c r="I11" i="28"/>
  <c r="G11" i="28"/>
  <c r="F11" i="28"/>
  <c r="D11" i="28"/>
  <c r="K10" i="28"/>
  <c r="H10" i="28"/>
  <c r="K9" i="28"/>
  <c r="N9" i="28" s="1"/>
  <c r="H9" i="28"/>
  <c r="J8" i="28"/>
  <c r="I8" i="28"/>
  <c r="G8" i="28"/>
  <c r="F8" i="28"/>
  <c r="E8" i="28"/>
  <c r="D8" i="28"/>
  <c r="H76" i="27"/>
  <c r="H75" i="27"/>
  <c r="H40" i="27"/>
  <c r="H39" i="27"/>
  <c r="K40" i="27"/>
  <c r="E38" i="27"/>
  <c r="F38" i="27"/>
  <c r="G38" i="27"/>
  <c r="I38" i="27"/>
  <c r="J38" i="27"/>
  <c r="K39" i="27"/>
  <c r="H32" i="27"/>
  <c r="H31" i="27"/>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J84" i="27"/>
  <c r="I84" i="27"/>
  <c r="G84" i="27"/>
  <c r="F84" i="27"/>
  <c r="E84" i="27"/>
  <c r="D84" i="27"/>
  <c r="K83" i="27"/>
  <c r="H83" i="27"/>
  <c r="K82" i="27"/>
  <c r="H82" i="27"/>
  <c r="K81" i="27"/>
  <c r="H81" i="27"/>
  <c r="K80" i="27"/>
  <c r="H80" i="27"/>
  <c r="J79" i="27"/>
  <c r="I79" i="27"/>
  <c r="G79" i="27"/>
  <c r="F79" i="27"/>
  <c r="E79" i="27"/>
  <c r="K77" i="27"/>
  <c r="H77" i="27"/>
  <c r="K76" i="27"/>
  <c r="N76" i="27" s="1"/>
  <c r="K75" i="27"/>
  <c r="N75" i="27" s="1"/>
  <c r="K74" i="27"/>
  <c r="H74" i="27"/>
  <c r="L74" i="27" s="1"/>
  <c r="K73" i="27"/>
  <c r="H73" i="27"/>
  <c r="K72" i="27"/>
  <c r="H72" i="27"/>
  <c r="J71" i="27"/>
  <c r="I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K44" i="27"/>
  <c r="N44" i="27" s="1"/>
  <c r="H44" i="27"/>
  <c r="H43" i="27" s="1"/>
  <c r="J43" i="27"/>
  <c r="I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K32" i="27"/>
  <c r="N32" i="27" s="1"/>
  <c r="K31" i="27"/>
  <c r="N31" i="27" s="1"/>
  <c r="J30" i="27"/>
  <c r="I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H57" i="25"/>
  <c r="H64" i="25"/>
  <c r="H60" i="25"/>
  <c r="K104" i="25"/>
  <c r="H104" i="25"/>
  <c r="K103" i="25"/>
  <c r="H103" i="25"/>
  <c r="L103" i="25" s="1"/>
  <c r="J102" i="25"/>
  <c r="J101" i="25" s="1"/>
  <c r="I102" i="25"/>
  <c r="I101" i="25" s="1"/>
  <c r="G102" i="25"/>
  <c r="G101" i="25" s="1"/>
  <c r="F102" i="25"/>
  <c r="F101" i="25" s="1"/>
  <c r="E102" i="25"/>
  <c r="E101" i="25" s="1"/>
  <c r="D102" i="25"/>
  <c r="D101" i="25" s="1"/>
  <c r="K100" i="25"/>
  <c r="H100" i="25"/>
  <c r="H99" i="25" s="1"/>
  <c r="J99" i="25"/>
  <c r="I99" i="25"/>
  <c r="G99" i="25"/>
  <c r="F99" i="25"/>
  <c r="E99" i="25"/>
  <c r="D99" i="25"/>
  <c r="K98" i="25"/>
  <c r="H98" i="25"/>
  <c r="K97" i="25"/>
  <c r="H97" i="25"/>
  <c r="J96" i="25"/>
  <c r="I96" i="25"/>
  <c r="G96" i="25"/>
  <c r="F96" i="25"/>
  <c r="E96" i="25"/>
  <c r="D96" i="25"/>
  <c r="K95" i="25"/>
  <c r="H95" i="25"/>
  <c r="K94" i="25"/>
  <c r="H94" i="25"/>
  <c r="K93" i="25"/>
  <c r="H93" i="25"/>
  <c r="K92" i="25"/>
  <c r="H92" i="25"/>
  <c r="J91" i="25"/>
  <c r="I91" i="25"/>
  <c r="G91" i="25"/>
  <c r="F91" i="25"/>
  <c r="E91" i="25"/>
  <c r="D91" i="25"/>
  <c r="K90" i="25"/>
  <c r="H90" i="25"/>
  <c r="K89" i="25"/>
  <c r="H89" i="25"/>
  <c r="K88" i="25"/>
  <c r="H88" i="25"/>
  <c r="J87" i="25"/>
  <c r="I87" i="25"/>
  <c r="G87" i="25"/>
  <c r="F87" i="25"/>
  <c r="E87" i="25"/>
  <c r="D87" i="25"/>
  <c r="K84" i="25"/>
  <c r="H84" i="25"/>
  <c r="K83" i="25"/>
  <c r="H83" i="25"/>
  <c r="J82" i="25"/>
  <c r="I82" i="25"/>
  <c r="G82" i="25"/>
  <c r="F82" i="25"/>
  <c r="E82" i="25"/>
  <c r="D82" i="25"/>
  <c r="K81" i="25"/>
  <c r="H81" i="25"/>
  <c r="K80" i="25"/>
  <c r="H80" i="25"/>
  <c r="K79" i="25"/>
  <c r="N79" i="25" s="1"/>
  <c r="H79" i="25"/>
  <c r="K78" i="25"/>
  <c r="N78" i="25" s="1"/>
  <c r="H78" i="25"/>
  <c r="D77" i="25"/>
  <c r="J77" i="25"/>
  <c r="I77" i="25"/>
  <c r="G77" i="25"/>
  <c r="F77" i="25"/>
  <c r="E77" i="25"/>
  <c r="K75" i="25"/>
  <c r="H75" i="25"/>
  <c r="K74" i="25"/>
  <c r="H74" i="25"/>
  <c r="K73" i="25"/>
  <c r="H73" i="25"/>
  <c r="K72" i="25"/>
  <c r="H72" i="25"/>
  <c r="K71" i="25"/>
  <c r="N71" i="25" s="1"/>
  <c r="H71" i="25"/>
  <c r="K70" i="25"/>
  <c r="N70" i="25" s="1"/>
  <c r="H70" i="25"/>
  <c r="J69" i="25"/>
  <c r="I69" i="25"/>
  <c r="G69" i="25"/>
  <c r="F69" i="25"/>
  <c r="E69" i="25"/>
  <c r="D69" i="25"/>
  <c r="K68" i="25"/>
  <c r="H68" i="25"/>
  <c r="K67" i="25"/>
  <c r="H67" i="25"/>
  <c r="D66" i="25"/>
  <c r="J66" i="25"/>
  <c r="I66" i="25"/>
  <c r="G66" i="25"/>
  <c r="F66" i="25"/>
  <c r="E66" i="25"/>
  <c r="K65" i="25"/>
  <c r="H65" i="25"/>
  <c r="K64" i="25"/>
  <c r="K63" i="25"/>
  <c r="H63" i="25"/>
  <c r="K62" i="25"/>
  <c r="H62" i="25"/>
  <c r="K61" i="25"/>
  <c r="H61" i="25"/>
  <c r="K60" i="25"/>
  <c r="K59" i="25"/>
  <c r="J58" i="25"/>
  <c r="I58" i="25"/>
  <c r="G58" i="25"/>
  <c r="F58" i="25"/>
  <c r="E58" i="25"/>
  <c r="K57" i="25"/>
  <c r="K56" i="25"/>
  <c r="H56" i="25"/>
  <c r="K55" i="25"/>
  <c r="H55" i="25"/>
  <c r="J54" i="25"/>
  <c r="I54" i="25"/>
  <c r="G54" i="25"/>
  <c r="F54" i="25"/>
  <c r="E54" i="25"/>
  <c r="K52" i="25"/>
  <c r="H52" i="25"/>
  <c r="K51" i="25"/>
  <c r="H51" i="25"/>
  <c r="J50" i="25"/>
  <c r="I50" i="25"/>
  <c r="G50" i="25"/>
  <c r="F50" i="25"/>
  <c r="E50" i="25"/>
  <c r="D50" i="25"/>
  <c r="K49" i="25"/>
  <c r="H49" i="25"/>
  <c r="H48" i="25" s="1"/>
  <c r="J48" i="25"/>
  <c r="I48" i="25"/>
  <c r="G48" i="25"/>
  <c r="F48" i="25"/>
  <c r="E48" i="25"/>
  <c r="D48" i="25"/>
  <c r="K47" i="25"/>
  <c r="H47" i="25"/>
  <c r="K46" i="25"/>
  <c r="H46" i="25"/>
  <c r="K45" i="25"/>
  <c r="H45" i="25"/>
  <c r="K44" i="25"/>
  <c r="H44" i="25"/>
  <c r="J43" i="25"/>
  <c r="I43" i="25"/>
  <c r="G43" i="25"/>
  <c r="F43" i="25"/>
  <c r="E43" i="25"/>
  <c r="D43" i="25"/>
  <c r="K42" i="25"/>
  <c r="K41" i="25" s="1"/>
  <c r="H42" i="25"/>
  <c r="H41" i="25" s="1"/>
  <c r="J41" i="25"/>
  <c r="I41" i="25"/>
  <c r="G41" i="25"/>
  <c r="F41" i="25"/>
  <c r="E41" i="25"/>
  <c r="D41" i="25"/>
  <c r="K40" i="25"/>
  <c r="H40" i="25"/>
  <c r="D39" i="25"/>
  <c r="J39" i="25"/>
  <c r="I39" i="25"/>
  <c r="G39" i="25"/>
  <c r="F39" i="25"/>
  <c r="E39" i="25"/>
  <c r="K38" i="25"/>
  <c r="H38" i="25"/>
  <c r="K37" i="25"/>
  <c r="H37" i="25"/>
  <c r="K36" i="25"/>
  <c r="N36" i="25" s="1"/>
  <c r="H36" i="25"/>
  <c r="J35" i="25"/>
  <c r="I35" i="25"/>
  <c r="G35" i="25"/>
  <c r="F35" i="25"/>
  <c r="E35" i="25"/>
  <c r="D35" i="25"/>
  <c r="K34" i="25"/>
  <c r="H34" i="25"/>
  <c r="K33" i="25"/>
  <c r="N33" i="25" s="1"/>
  <c r="H33" i="25"/>
  <c r="K32" i="25"/>
  <c r="N32" i="25" s="1"/>
  <c r="H32" i="25"/>
  <c r="J31" i="25"/>
  <c r="I31" i="25"/>
  <c r="G31" i="25"/>
  <c r="F31" i="25"/>
  <c r="E31" i="25"/>
  <c r="D31" i="25"/>
  <c r="K30" i="25"/>
  <c r="H30" i="25"/>
  <c r="K29" i="25"/>
  <c r="H29" i="25"/>
  <c r="J28" i="25"/>
  <c r="I28" i="25"/>
  <c r="G28" i="25"/>
  <c r="F28" i="25"/>
  <c r="E28" i="25"/>
  <c r="D28" i="25"/>
  <c r="K27" i="25"/>
  <c r="H27" i="25"/>
  <c r="J26" i="25"/>
  <c r="I26" i="25"/>
  <c r="G26" i="25"/>
  <c r="F26" i="25"/>
  <c r="E26" i="25"/>
  <c r="K24" i="25"/>
  <c r="N24" i="25" s="1"/>
  <c r="H24" i="25"/>
  <c r="H23" i="25"/>
  <c r="L23" i="25" s="1"/>
  <c r="K22" i="25"/>
  <c r="N22" i="25" s="1"/>
  <c r="H22" i="25"/>
  <c r="J21" i="25"/>
  <c r="I21" i="25"/>
  <c r="G21" i="25"/>
  <c r="F21" i="25"/>
  <c r="E21" i="25"/>
  <c r="D21" i="25"/>
  <c r="K20" i="25"/>
  <c r="N20" i="25" s="1"/>
  <c r="H20" i="25"/>
  <c r="K19" i="25"/>
  <c r="N19" i="25" s="1"/>
  <c r="D18" i="25"/>
  <c r="J18" i="25"/>
  <c r="I18" i="25"/>
  <c r="G18" i="25"/>
  <c r="F18" i="25"/>
  <c r="E18" i="25"/>
  <c r="K17" i="25"/>
  <c r="N17" i="25" s="1"/>
  <c r="H17" i="25"/>
  <c r="K16" i="25"/>
  <c r="H16" i="25"/>
  <c r="J15" i="25"/>
  <c r="I15" i="25"/>
  <c r="G15" i="25"/>
  <c r="F15" i="25"/>
  <c r="E15" i="25"/>
  <c r="D15" i="25"/>
  <c r="K14" i="25"/>
  <c r="H14" i="25"/>
  <c r="K13" i="25"/>
  <c r="H13" i="25"/>
  <c r="J12" i="25"/>
  <c r="I12" i="25"/>
  <c r="G12" i="25"/>
  <c r="F12" i="25"/>
  <c r="E12" i="25"/>
  <c r="D12" i="25"/>
  <c r="K10" i="25"/>
  <c r="N10" i="25" s="1"/>
  <c r="H10" i="25"/>
  <c r="K9" i="25"/>
  <c r="H9" i="25"/>
  <c r="K102" i="22"/>
  <c r="H102" i="22"/>
  <c r="K101" i="22"/>
  <c r="H101" i="22"/>
  <c r="J100" i="22"/>
  <c r="J99" i="22" s="1"/>
  <c r="I100" i="22"/>
  <c r="I99" i="22" s="1"/>
  <c r="G100" i="22"/>
  <c r="F100" i="22"/>
  <c r="F99" i="22" s="1"/>
  <c r="E100" i="22"/>
  <c r="E99" i="22" s="1"/>
  <c r="D100" i="22"/>
  <c r="D99" i="22" s="1"/>
  <c r="G99" i="22"/>
  <c r="K98" i="22"/>
  <c r="H98" i="22"/>
  <c r="J97" i="22"/>
  <c r="I97" i="22"/>
  <c r="G97" i="22"/>
  <c r="F97" i="22"/>
  <c r="E97" i="22"/>
  <c r="D97" i="22"/>
  <c r="K96" i="22"/>
  <c r="H96" i="22"/>
  <c r="K95" i="22"/>
  <c r="H95" i="22"/>
  <c r="J94" i="22"/>
  <c r="I94" i="22"/>
  <c r="G94" i="22"/>
  <c r="F94" i="22"/>
  <c r="E94" i="22"/>
  <c r="D94" i="22"/>
  <c r="K93" i="22"/>
  <c r="H93" i="22"/>
  <c r="K92" i="22"/>
  <c r="H92" i="22"/>
  <c r="K91" i="22"/>
  <c r="H91" i="22"/>
  <c r="K90" i="22"/>
  <c r="H90" i="22"/>
  <c r="J89" i="22"/>
  <c r="I89" i="22"/>
  <c r="G89" i="22"/>
  <c r="F89" i="22"/>
  <c r="E89" i="22"/>
  <c r="D89" i="22"/>
  <c r="K88" i="22"/>
  <c r="H88" i="22"/>
  <c r="K87" i="22"/>
  <c r="H87" i="22"/>
  <c r="K86" i="22"/>
  <c r="H86" i="22"/>
  <c r="J85" i="22"/>
  <c r="I85" i="22"/>
  <c r="G85" i="22"/>
  <c r="F85" i="22"/>
  <c r="E85" i="22"/>
  <c r="D85" i="22"/>
  <c r="K82" i="22"/>
  <c r="H82" i="22"/>
  <c r="K81" i="22"/>
  <c r="H81" i="22"/>
  <c r="J80" i="22"/>
  <c r="I80" i="22"/>
  <c r="G80" i="22"/>
  <c r="F80" i="22"/>
  <c r="E80" i="22"/>
  <c r="D80" i="22"/>
  <c r="K79" i="22"/>
  <c r="H79" i="22"/>
  <c r="K78" i="22"/>
  <c r="H78" i="22"/>
  <c r="K77" i="22"/>
  <c r="H77" i="22"/>
  <c r="K76" i="22"/>
  <c r="H76" i="22"/>
  <c r="J75" i="22"/>
  <c r="I75" i="22"/>
  <c r="G75" i="22"/>
  <c r="F75" i="22"/>
  <c r="E75" i="22"/>
  <c r="D75" i="22"/>
  <c r="K73" i="22"/>
  <c r="H73" i="22"/>
  <c r="K72" i="22"/>
  <c r="H72" i="22"/>
  <c r="K71" i="22"/>
  <c r="H71" i="22"/>
  <c r="K70" i="22"/>
  <c r="H70" i="22"/>
  <c r="K69" i="22"/>
  <c r="H69" i="22"/>
  <c r="K68" i="22"/>
  <c r="H68" i="22"/>
  <c r="J67" i="22"/>
  <c r="I67" i="22"/>
  <c r="G67" i="22"/>
  <c r="F67" i="22"/>
  <c r="E67" i="22"/>
  <c r="D67" i="22"/>
  <c r="K66" i="22"/>
  <c r="H66" i="22"/>
  <c r="K65" i="22"/>
  <c r="H65" i="22"/>
  <c r="J64" i="22"/>
  <c r="I64" i="22"/>
  <c r="G64" i="22"/>
  <c r="F64" i="22"/>
  <c r="E64" i="22"/>
  <c r="D64" i="22"/>
  <c r="K63" i="22"/>
  <c r="H63" i="22"/>
  <c r="K62" i="22"/>
  <c r="H62" i="22"/>
  <c r="K61" i="22"/>
  <c r="H61" i="22"/>
  <c r="K60" i="22"/>
  <c r="H60" i="22"/>
  <c r="K59" i="22"/>
  <c r="H59" i="22"/>
  <c r="K58" i="22"/>
  <c r="N58" i="22" s="1"/>
  <c r="H58" i="22"/>
  <c r="K57" i="22"/>
  <c r="H57" i="22"/>
  <c r="J56" i="22"/>
  <c r="I56" i="22"/>
  <c r="G56" i="22"/>
  <c r="F56" i="22"/>
  <c r="E56" i="22"/>
  <c r="D56" i="22"/>
  <c r="K55" i="22"/>
  <c r="H55" i="22"/>
  <c r="K54" i="22"/>
  <c r="H54" i="22"/>
  <c r="K53" i="22"/>
  <c r="H53" i="22"/>
  <c r="J52" i="22"/>
  <c r="I52" i="22"/>
  <c r="G52" i="22"/>
  <c r="F52" i="22"/>
  <c r="E52" i="22"/>
  <c r="D52" i="22"/>
  <c r="K50" i="22"/>
  <c r="H50" i="22"/>
  <c r="K49" i="22"/>
  <c r="H49" i="22"/>
  <c r="J48" i="22"/>
  <c r="I48" i="22"/>
  <c r="G48" i="22"/>
  <c r="F48" i="22"/>
  <c r="E48" i="22"/>
  <c r="D48" i="22"/>
  <c r="K47" i="22"/>
  <c r="H47" i="22"/>
  <c r="H46" i="22" s="1"/>
  <c r="J46" i="22"/>
  <c r="I46" i="22"/>
  <c r="G46" i="22"/>
  <c r="F46" i="22"/>
  <c r="E46" i="22"/>
  <c r="D46" i="22"/>
  <c r="K45" i="22"/>
  <c r="H45" i="22"/>
  <c r="K44" i="22"/>
  <c r="H44" i="22"/>
  <c r="K43" i="22"/>
  <c r="H43" i="22"/>
  <c r="K42" i="22"/>
  <c r="H42" i="22"/>
  <c r="J41" i="22"/>
  <c r="I41" i="22"/>
  <c r="G41" i="22"/>
  <c r="F41" i="22"/>
  <c r="E41" i="22"/>
  <c r="D41" i="22"/>
  <c r="K40" i="22"/>
  <c r="K39" i="22" s="1"/>
  <c r="H40" i="22"/>
  <c r="H39" i="22" s="1"/>
  <c r="J39" i="22"/>
  <c r="I39" i="22"/>
  <c r="G39" i="22"/>
  <c r="F39" i="22"/>
  <c r="E39" i="22"/>
  <c r="D39" i="22"/>
  <c r="K38" i="22"/>
  <c r="K37" i="22" s="1"/>
  <c r="H38" i="22"/>
  <c r="J37" i="22"/>
  <c r="I37" i="22"/>
  <c r="G37" i="22"/>
  <c r="F37" i="22"/>
  <c r="E37" i="22"/>
  <c r="D37" i="22"/>
  <c r="K36" i="22"/>
  <c r="H36" i="22"/>
  <c r="K35" i="22"/>
  <c r="H35" i="22"/>
  <c r="K34" i="22"/>
  <c r="H34" i="22"/>
  <c r="J33" i="22"/>
  <c r="I33" i="22"/>
  <c r="G33" i="22"/>
  <c r="F33" i="22"/>
  <c r="E33" i="22"/>
  <c r="D33" i="22"/>
  <c r="K32" i="22"/>
  <c r="H32" i="22"/>
  <c r="K31" i="22"/>
  <c r="H31" i="22"/>
  <c r="K30" i="22"/>
  <c r="H30" i="22"/>
  <c r="J29" i="22"/>
  <c r="I29" i="22"/>
  <c r="G29" i="22"/>
  <c r="F29" i="22"/>
  <c r="E29" i="22"/>
  <c r="D29" i="22"/>
  <c r="K28" i="22"/>
  <c r="H28" i="22"/>
  <c r="K27" i="22"/>
  <c r="H27" i="22"/>
  <c r="J26" i="22"/>
  <c r="I26" i="22"/>
  <c r="G26" i="22"/>
  <c r="F26" i="22"/>
  <c r="E26" i="22"/>
  <c r="D26" i="22"/>
  <c r="K25" i="22"/>
  <c r="N25" i="22" s="1"/>
  <c r="H25" i="22"/>
  <c r="H24" i="22" s="1"/>
  <c r="J24" i="22"/>
  <c r="I24" i="22"/>
  <c r="G24" i="22"/>
  <c r="F24" i="22"/>
  <c r="E24" i="22"/>
  <c r="D24" i="22"/>
  <c r="K22" i="22"/>
  <c r="H22" i="22"/>
  <c r="K21" i="22"/>
  <c r="H21" i="22"/>
  <c r="J20" i="22"/>
  <c r="I20" i="22"/>
  <c r="G20" i="22"/>
  <c r="F20" i="22"/>
  <c r="E20" i="22"/>
  <c r="D20" i="22"/>
  <c r="K19" i="22"/>
  <c r="H19" i="22"/>
  <c r="K18" i="22"/>
  <c r="H18" i="22"/>
  <c r="J17" i="22"/>
  <c r="I17" i="22"/>
  <c r="G17" i="22"/>
  <c r="F17" i="22"/>
  <c r="E17" i="22"/>
  <c r="D17" i="22"/>
  <c r="K16" i="22"/>
  <c r="H16" i="22"/>
  <c r="K15" i="22"/>
  <c r="H15" i="22"/>
  <c r="J14" i="22"/>
  <c r="I14" i="22"/>
  <c r="G14" i="22"/>
  <c r="F14" i="22"/>
  <c r="E14" i="22"/>
  <c r="D14" i="22"/>
  <c r="K13" i="22"/>
  <c r="H13" i="22"/>
  <c r="K12" i="22"/>
  <c r="H12" i="22"/>
  <c r="J11" i="22"/>
  <c r="I11" i="22"/>
  <c r="G11" i="22"/>
  <c r="F11" i="22"/>
  <c r="E11" i="22"/>
  <c r="D11" i="22"/>
  <c r="K10" i="22"/>
  <c r="H10" i="22"/>
  <c r="K9" i="22"/>
  <c r="H9" i="22"/>
  <c r="J8" i="22"/>
  <c r="I8" i="22"/>
  <c r="G8" i="22"/>
  <c r="F8" i="22"/>
  <c r="E8" i="22"/>
  <c r="D8" i="22"/>
  <c r="H82" i="21"/>
  <c r="H58" i="21"/>
  <c r="K102" i="21"/>
  <c r="K100" i="21" s="1"/>
  <c r="K99" i="21" s="1"/>
  <c r="H102" i="21"/>
  <c r="L102" i="21" s="1"/>
  <c r="K101" i="21"/>
  <c r="H101" i="21"/>
  <c r="L101" i="21" s="1"/>
  <c r="J100" i="21"/>
  <c r="J99" i="21" s="1"/>
  <c r="I100" i="21"/>
  <c r="I99" i="21" s="1"/>
  <c r="G100" i="21"/>
  <c r="F100" i="21"/>
  <c r="F99" i="21" s="1"/>
  <c r="E100" i="21"/>
  <c r="E99" i="21" s="1"/>
  <c r="D100" i="21"/>
  <c r="D99" i="21" s="1"/>
  <c r="G99" i="21"/>
  <c r="K98" i="21"/>
  <c r="H98" i="21"/>
  <c r="H97" i="21" s="1"/>
  <c r="J97" i="21"/>
  <c r="I97" i="21"/>
  <c r="K97" i="21" s="1"/>
  <c r="G97" i="21"/>
  <c r="F97" i="21"/>
  <c r="E97" i="21"/>
  <c r="D97" i="21"/>
  <c r="K96" i="21"/>
  <c r="H96" i="21"/>
  <c r="L96" i="21" s="1"/>
  <c r="K95" i="21"/>
  <c r="H95" i="21"/>
  <c r="L95" i="21" s="1"/>
  <c r="J94" i="21"/>
  <c r="I94" i="21"/>
  <c r="G94" i="21"/>
  <c r="F94" i="21"/>
  <c r="E94" i="21"/>
  <c r="D94" i="21"/>
  <c r="K93" i="21"/>
  <c r="H93" i="21"/>
  <c r="L93" i="21" s="1"/>
  <c r="L92" i="21"/>
  <c r="K92" i="21"/>
  <c r="H92" i="21"/>
  <c r="K91" i="21"/>
  <c r="H91" i="21"/>
  <c r="K90" i="21"/>
  <c r="H90" i="21"/>
  <c r="J89" i="21"/>
  <c r="J84" i="21" s="1"/>
  <c r="J83" i="21" s="1"/>
  <c r="I89" i="21"/>
  <c r="I84" i="21" s="1"/>
  <c r="G89" i="21"/>
  <c r="F89" i="21"/>
  <c r="E89" i="21"/>
  <c r="D89" i="21"/>
  <c r="D84" i="21" s="1"/>
  <c r="D83" i="21" s="1"/>
  <c r="K88" i="21"/>
  <c r="H88" i="21"/>
  <c r="L88" i="21" s="1"/>
  <c r="K87" i="21"/>
  <c r="H87" i="21"/>
  <c r="L87" i="21" s="1"/>
  <c r="K86" i="21"/>
  <c r="H86" i="21"/>
  <c r="L86" i="21" s="1"/>
  <c r="K85" i="21"/>
  <c r="J85" i="21"/>
  <c r="I85" i="21"/>
  <c r="G85" i="21"/>
  <c r="G84" i="21" s="1"/>
  <c r="G83" i="21" s="1"/>
  <c r="F85" i="21"/>
  <c r="E85" i="21"/>
  <c r="D85" i="21"/>
  <c r="I83" i="21"/>
  <c r="K82" i="21"/>
  <c r="K81" i="21"/>
  <c r="H81" i="21"/>
  <c r="J80" i="21"/>
  <c r="I80" i="21"/>
  <c r="G80" i="21"/>
  <c r="G74" i="21" s="1"/>
  <c r="F80" i="21"/>
  <c r="E80" i="21"/>
  <c r="K79" i="21"/>
  <c r="H79" i="21"/>
  <c r="L79" i="21" s="1"/>
  <c r="K78" i="21"/>
  <c r="H78" i="21"/>
  <c r="K77" i="21"/>
  <c r="H77" i="21"/>
  <c r="L77" i="21" s="1"/>
  <c r="K76" i="21"/>
  <c r="H76" i="21"/>
  <c r="J75" i="21"/>
  <c r="J74" i="21" s="1"/>
  <c r="I75" i="21"/>
  <c r="I74" i="21" s="1"/>
  <c r="G75" i="21"/>
  <c r="F75" i="21"/>
  <c r="E75" i="21"/>
  <c r="E74" i="21" s="1"/>
  <c r="D75" i="21"/>
  <c r="K73" i="21"/>
  <c r="H73" i="21"/>
  <c r="L73" i="21" s="1"/>
  <c r="K72" i="21"/>
  <c r="H72" i="21"/>
  <c r="K71" i="21"/>
  <c r="H71" i="21"/>
  <c r="L71" i="21" s="1"/>
  <c r="K70" i="21"/>
  <c r="H70" i="21"/>
  <c r="L70" i="21" s="1"/>
  <c r="K69" i="21"/>
  <c r="L69" i="21" s="1"/>
  <c r="H69" i="21"/>
  <c r="K68" i="21"/>
  <c r="H68" i="21"/>
  <c r="J67" i="21"/>
  <c r="I67" i="21"/>
  <c r="G67" i="21"/>
  <c r="F67" i="21"/>
  <c r="E67" i="21"/>
  <c r="D67" i="21"/>
  <c r="K66" i="21"/>
  <c r="H66" i="21"/>
  <c r="K65" i="21"/>
  <c r="H65" i="21"/>
  <c r="J64" i="21"/>
  <c r="I64" i="21"/>
  <c r="K64" i="21" s="1"/>
  <c r="G64" i="21"/>
  <c r="F64" i="21"/>
  <c r="E64" i="21"/>
  <c r="D64" i="21"/>
  <c r="K63" i="21"/>
  <c r="H63" i="21"/>
  <c r="K62" i="21"/>
  <c r="H62" i="21"/>
  <c r="L62" i="21" s="1"/>
  <c r="L61" i="21"/>
  <c r="K61" i="21"/>
  <c r="H61" i="21"/>
  <c r="K60" i="21"/>
  <c r="H60" i="21"/>
  <c r="K59" i="21"/>
  <c r="H59" i="21"/>
  <c r="L59" i="21" s="1"/>
  <c r="K58" i="21"/>
  <c r="K57" i="21"/>
  <c r="H57" i="21"/>
  <c r="J56" i="21"/>
  <c r="I56" i="21"/>
  <c r="G56" i="21"/>
  <c r="F56" i="21"/>
  <c r="E56" i="21"/>
  <c r="K55" i="21"/>
  <c r="H55" i="21"/>
  <c r="L55" i="21" s="1"/>
  <c r="K54" i="21"/>
  <c r="H54" i="21"/>
  <c r="L54" i="21" s="1"/>
  <c r="K53" i="21"/>
  <c r="H53" i="21"/>
  <c r="J52" i="21"/>
  <c r="I52" i="21"/>
  <c r="I51" i="21" s="1"/>
  <c r="G52" i="21"/>
  <c r="F52" i="21"/>
  <c r="E52" i="21"/>
  <c r="D52" i="21"/>
  <c r="G51" i="21"/>
  <c r="K50" i="21"/>
  <c r="H50" i="21"/>
  <c r="L50" i="21" s="1"/>
  <c r="K49" i="21"/>
  <c r="L49" i="21" s="1"/>
  <c r="H49" i="21"/>
  <c r="J48" i="21"/>
  <c r="I48" i="21"/>
  <c r="G48" i="21"/>
  <c r="F48" i="21"/>
  <c r="E48" i="21"/>
  <c r="D48" i="21"/>
  <c r="K47" i="21"/>
  <c r="L47" i="21" s="1"/>
  <c r="H47" i="21"/>
  <c r="H46" i="21" s="1"/>
  <c r="J46" i="21"/>
  <c r="I46" i="21"/>
  <c r="G46" i="21"/>
  <c r="F46" i="21"/>
  <c r="E46" i="21"/>
  <c r="D46" i="21"/>
  <c r="K45" i="21"/>
  <c r="L45" i="21" s="1"/>
  <c r="H45" i="21"/>
  <c r="K44" i="21"/>
  <c r="H44" i="21"/>
  <c r="L44" i="21" s="1"/>
  <c r="K43" i="21"/>
  <c r="H43" i="21"/>
  <c r="K42" i="21"/>
  <c r="H42" i="21"/>
  <c r="L42" i="21" s="1"/>
  <c r="J41" i="21"/>
  <c r="I41" i="21"/>
  <c r="G41" i="21"/>
  <c r="F41" i="21"/>
  <c r="E41" i="21"/>
  <c r="D41" i="21"/>
  <c r="K40" i="21"/>
  <c r="K39" i="21" s="1"/>
  <c r="H40" i="21"/>
  <c r="J39" i="21"/>
  <c r="I39" i="21"/>
  <c r="H39" i="21"/>
  <c r="G39" i="21"/>
  <c r="F39" i="21"/>
  <c r="E39" i="21"/>
  <c r="D39" i="21"/>
  <c r="K38" i="21"/>
  <c r="K37" i="21" s="1"/>
  <c r="H38" i="21"/>
  <c r="L38" i="21" s="1"/>
  <c r="L37" i="21" s="1"/>
  <c r="J37" i="21"/>
  <c r="I37" i="21"/>
  <c r="G37" i="21"/>
  <c r="F37" i="21"/>
  <c r="E37" i="21"/>
  <c r="D37" i="21"/>
  <c r="K36" i="21"/>
  <c r="H36" i="21"/>
  <c r="L36" i="21" s="1"/>
  <c r="K35" i="21"/>
  <c r="L35" i="21" s="1"/>
  <c r="H35" i="21"/>
  <c r="K34" i="21"/>
  <c r="H34" i="21"/>
  <c r="J33" i="21"/>
  <c r="I33" i="21"/>
  <c r="G33" i="21"/>
  <c r="F33" i="21"/>
  <c r="E33" i="21"/>
  <c r="E23" i="21" s="1"/>
  <c r="D33" i="21"/>
  <c r="K32" i="21"/>
  <c r="H32" i="21"/>
  <c r="L32" i="21" s="1"/>
  <c r="K31" i="21"/>
  <c r="H31" i="21"/>
  <c r="K30" i="21"/>
  <c r="K29" i="21" s="1"/>
  <c r="H30" i="21"/>
  <c r="L30" i="21" s="1"/>
  <c r="J29" i="21"/>
  <c r="I29" i="21"/>
  <c r="G29" i="21"/>
  <c r="F29" i="21"/>
  <c r="E29" i="21"/>
  <c r="D29" i="21"/>
  <c r="L28" i="21"/>
  <c r="K28" i="21"/>
  <c r="H28" i="21"/>
  <c r="K27" i="21"/>
  <c r="H27" i="21"/>
  <c r="H26" i="21" s="1"/>
  <c r="J26" i="21"/>
  <c r="I26" i="21"/>
  <c r="G26" i="21"/>
  <c r="F26" i="21"/>
  <c r="E26" i="21"/>
  <c r="D26" i="21"/>
  <c r="K25" i="21"/>
  <c r="L25" i="21" s="1"/>
  <c r="H25" i="21"/>
  <c r="J24" i="21"/>
  <c r="I24" i="21"/>
  <c r="H24" i="21"/>
  <c r="G24" i="21"/>
  <c r="F24" i="21"/>
  <c r="E24" i="21"/>
  <c r="D24" i="21"/>
  <c r="D23" i="21" s="1"/>
  <c r="K22" i="21"/>
  <c r="H22" i="21"/>
  <c r="L22" i="21" s="1"/>
  <c r="K21" i="21"/>
  <c r="H21" i="21"/>
  <c r="J20" i="21"/>
  <c r="I20" i="21"/>
  <c r="G20" i="21"/>
  <c r="F20" i="21"/>
  <c r="E20" i="21"/>
  <c r="D20" i="21"/>
  <c r="K19" i="21"/>
  <c r="H19" i="21"/>
  <c r="K18" i="21"/>
  <c r="K17" i="21" s="1"/>
  <c r="H18" i="21"/>
  <c r="J17" i="21"/>
  <c r="I17" i="21"/>
  <c r="G17" i="21"/>
  <c r="F17" i="21"/>
  <c r="E17" i="21"/>
  <c r="D17" i="21"/>
  <c r="K16" i="21"/>
  <c r="K14" i="21" s="1"/>
  <c r="H16" i="21"/>
  <c r="K15" i="21"/>
  <c r="H15" i="21"/>
  <c r="L15" i="21" s="1"/>
  <c r="J14" i="21"/>
  <c r="I14" i="21"/>
  <c r="G14" i="21"/>
  <c r="F14" i="21"/>
  <c r="E14" i="21"/>
  <c r="E7" i="21" s="1"/>
  <c r="D14" i="21"/>
  <c r="K13" i="21"/>
  <c r="H13" i="21"/>
  <c r="L13" i="21" s="1"/>
  <c r="L12" i="21"/>
  <c r="K12" i="21"/>
  <c r="H12" i="21"/>
  <c r="K11" i="21"/>
  <c r="J11" i="21"/>
  <c r="I11" i="21"/>
  <c r="G11" i="21"/>
  <c r="F11" i="21"/>
  <c r="E11" i="21"/>
  <c r="D11" i="21"/>
  <c r="K10" i="21"/>
  <c r="L10" i="21" s="1"/>
  <c r="H10" i="21"/>
  <c r="K9" i="21"/>
  <c r="H9" i="21"/>
  <c r="H8" i="21" s="1"/>
  <c r="J8" i="21"/>
  <c r="J7" i="21" s="1"/>
  <c r="I8" i="21"/>
  <c r="G8" i="21"/>
  <c r="F8" i="21"/>
  <c r="F7" i="21" s="1"/>
  <c r="E8" i="21"/>
  <c r="D8" i="21"/>
  <c r="H82" i="20"/>
  <c r="K102" i="20"/>
  <c r="K100" i="20" s="1"/>
  <c r="K99" i="20" s="1"/>
  <c r="H102" i="20"/>
  <c r="L102" i="20" s="1"/>
  <c r="L100" i="20" s="1"/>
  <c r="L99" i="20" s="1"/>
  <c r="K101" i="20"/>
  <c r="H101" i="20"/>
  <c r="L101" i="20" s="1"/>
  <c r="J100" i="20"/>
  <c r="J99" i="20" s="1"/>
  <c r="I100" i="20"/>
  <c r="I99" i="20" s="1"/>
  <c r="G100" i="20"/>
  <c r="G99" i="20" s="1"/>
  <c r="F100" i="20"/>
  <c r="F99" i="20" s="1"/>
  <c r="E100" i="20"/>
  <c r="E99" i="20" s="1"/>
  <c r="D100" i="20"/>
  <c r="D99" i="20" s="1"/>
  <c r="K98" i="20"/>
  <c r="H98" i="20"/>
  <c r="J97" i="20"/>
  <c r="I97" i="20"/>
  <c r="K97" i="20" s="1"/>
  <c r="G97" i="20"/>
  <c r="F97" i="20"/>
  <c r="E97" i="20"/>
  <c r="D97" i="20"/>
  <c r="K96" i="20"/>
  <c r="H96" i="20"/>
  <c r="K95" i="20"/>
  <c r="H95" i="20"/>
  <c r="L95" i="20" s="1"/>
  <c r="J94" i="20"/>
  <c r="I94" i="20"/>
  <c r="G94" i="20"/>
  <c r="F94" i="20"/>
  <c r="E94" i="20"/>
  <c r="D94" i="20"/>
  <c r="D84" i="20" s="1"/>
  <c r="D83" i="20" s="1"/>
  <c r="K93" i="20"/>
  <c r="H93" i="20"/>
  <c r="L93" i="20" s="1"/>
  <c r="K92" i="20"/>
  <c r="H92" i="20"/>
  <c r="L92" i="20" s="1"/>
  <c r="K91" i="20"/>
  <c r="H91" i="20"/>
  <c r="K90" i="20"/>
  <c r="H90" i="20"/>
  <c r="J89" i="20"/>
  <c r="I89" i="20"/>
  <c r="G89" i="20"/>
  <c r="F89" i="20"/>
  <c r="E89" i="20"/>
  <c r="D89" i="20"/>
  <c r="K88" i="20"/>
  <c r="H88" i="20"/>
  <c r="K87" i="20"/>
  <c r="H87" i="20"/>
  <c r="K86" i="20"/>
  <c r="K85" i="20" s="1"/>
  <c r="H86" i="20"/>
  <c r="L86" i="20" s="1"/>
  <c r="J85" i="20"/>
  <c r="I85" i="20"/>
  <c r="G85" i="20"/>
  <c r="G84" i="20" s="1"/>
  <c r="G83" i="20" s="1"/>
  <c r="F85" i="20"/>
  <c r="E85" i="20"/>
  <c r="D85" i="20"/>
  <c r="K82" i="20"/>
  <c r="N82" i="20" s="1"/>
  <c r="K81" i="20"/>
  <c r="H81" i="20"/>
  <c r="J80" i="20"/>
  <c r="I80" i="20"/>
  <c r="G80" i="20"/>
  <c r="G74" i="20" s="1"/>
  <c r="F80" i="20"/>
  <c r="E80" i="20"/>
  <c r="K79" i="20"/>
  <c r="H79" i="20"/>
  <c r="K78" i="20"/>
  <c r="H78" i="20"/>
  <c r="K77" i="20"/>
  <c r="H77" i="20"/>
  <c r="K76" i="20"/>
  <c r="H76" i="20"/>
  <c r="J75" i="20"/>
  <c r="I75" i="20"/>
  <c r="G75" i="20"/>
  <c r="F75" i="20"/>
  <c r="E75" i="20"/>
  <c r="D75" i="20"/>
  <c r="K73" i="20"/>
  <c r="H73" i="20"/>
  <c r="L73" i="20" s="1"/>
  <c r="K72" i="20"/>
  <c r="H72" i="20"/>
  <c r="K71" i="20"/>
  <c r="H71" i="20"/>
  <c r="L71" i="20" s="1"/>
  <c r="K70" i="20"/>
  <c r="H70" i="20"/>
  <c r="K69" i="20"/>
  <c r="H69" i="20"/>
  <c r="K68" i="20"/>
  <c r="H68" i="20"/>
  <c r="J67" i="20"/>
  <c r="I67" i="20"/>
  <c r="G67" i="20"/>
  <c r="F67" i="20"/>
  <c r="E67" i="20"/>
  <c r="D67" i="20"/>
  <c r="K66" i="20"/>
  <c r="H66" i="20"/>
  <c r="K65" i="20"/>
  <c r="H65" i="20"/>
  <c r="J64" i="20"/>
  <c r="I64" i="20"/>
  <c r="G64" i="20"/>
  <c r="F64" i="20"/>
  <c r="E64" i="20"/>
  <c r="D64" i="20"/>
  <c r="K63" i="20"/>
  <c r="H63" i="20"/>
  <c r="K62" i="20"/>
  <c r="H62" i="20"/>
  <c r="K61" i="20"/>
  <c r="H61" i="20"/>
  <c r="L61" i="20" s="1"/>
  <c r="K60" i="20"/>
  <c r="H60" i="20"/>
  <c r="K59" i="20"/>
  <c r="H59" i="20"/>
  <c r="K58" i="20"/>
  <c r="H58" i="20"/>
  <c r="K57" i="20"/>
  <c r="H57" i="20"/>
  <c r="L57" i="20" s="1"/>
  <c r="J56" i="20"/>
  <c r="I56" i="20"/>
  <c r="G56" i="20"/>
  <c r="F56" i="20"/>
  <c r="E56" i="20"/>
  <c r="D56" i="20"/>
  <c r="K55" i="20"/>
  <c r="H55" i="20"/>
  <c r="L55" i="20" s="1"/>
  <c r="K54" i="20"/>
  <c r="H54" i="20"/>
  <c r="K53" i="20"/>
  <c r="K52" i="20" s="1"/>
  <c r="H53" i="20"/>
  <c r="J52" i="20"/>
  <c r="I52" i="20"/>
  <c r="G52" i="20"/>
  <c r="F52" i="20"/>
  <c r="F51" i="20" s="1"/>
  <c r="E52" i="20"/>
  <c r="D52" i="20"/>
  <c r="K50" i="20"/>
  <c r="H50" i="20"/>
  <c r="K49" i="20"/>
  <c r="H49" i="20"/>
  <c r="J48" i="20"/>
  <c r="I48" i="20"/>
  <c r="G48" i="20"/>
  <c r="F48" i="20"/>
  <c r="E48" i="20"/>
  <c r="D48" i="20"/>
  <c r="K47" i="20"/>
  <c r="H47" i="20"/>
  <c r="J46" i="20"/>
  <c r="I46" i="20"/>
  <c r="G46" i="20"/>
  <c r="F46" i="20"/>
  <c r="E46" i="20"/>
  <c r="D46" i="20"/>
  <c r="K45" i="20"/>
  <c r="H45" i="20"/>
  <c r="K44" i="20"/>
  <c r="H44" i="20"/>
  <c r="K43" i="20"/>
  <c r="H43" i="20"/>
  <c r="L43" i="20" s="1"/>
  <c r="K42" i="20"/>
  <c r="H42" i="20"/>
  <c r="J41" i="20"/>
  <c r="I41" i="20"/>
  <c r="G41" i="20"/>
  <c r="F41" i="20"/>
  <c r="E41" i="20"/>
  <c r="D41" i="20"/>
  <c r="K40" i="20"/>
  <c r="H40" i="20"/>
  <c r="H39" i="20" s="1"/>
  <c r="K39" i="20"/>
  <c r="J39" i="20"/>
  <c r="I39" i="20"/>
  <c r="G39" i="20"/>
  <c r="F39" i="20"/>
  <c r="E39" i="20"/>
  <c r="D39" i="20"/>
  <c r="K38" i="20"/>
  <c r="K37" i="20" s="1"/>
  <c r="H38" i="20"/>
  <c r="H37" i="20" s="1"/>
  <c r="J37" i="20"/>
  <c r="I37" i="20"/>
  <c r="G37" i="20"/>
  <c r="F37" i="20"/>
  <c r="E37" i="20"/>
  <c r="D37" i="20"/>
  <c r="K36" i="20"/>
  <c r="H36" i="20"/>
  <c r="K35" i="20"/>
  <c r="H35" i="20"/>
  <c r="K34" i="20"/>
  <c r="H34" i="20"/>
  <c r="J33" i="20"/>
  <c r="I33" i="20"/>
  <c r="G33" i="20"/>
  <c r="F33" i="20"/>
  <c r="E33" i="20"/>
  <c r="D33" i="20"/>
  <c r="K32" i="20"/>
  <c r="H32" i="20"/>
  <c r="K31" i="20"/>
  <c r="H31" i="20"/>
  <c r="K30" i="20"/>
  <c r="K29" i="20" s="1"/>
  <c r="H30" i="20"/>
  <c r="L30" i="20" s="1"/>
  <c r="J29" i="20"/>
  <c r="I29" i="20"/>
  <c r="G29" i="20"/>
  <c r="F29" i="20"/>
  <c r="E29" i="20"/>
  <c r="D29" i="20"/>
  <c r="K28" i="20"/>
  <c r="L28" i="20" s="1"/>
  <c r="H28" i="20"/>
  <c r="K27" i="20"/>
  <c r="H27" i="20"/>
  <c r="J26" i="20"/>
  <c r="I26" i="20"/>
  <c r="G26" i="20"/>
  <c r="F26" i="20"/>
  <c r="E26" i="20"/>
  <c r="D26" i="20"/>
  <c r="K25" i="20"/>
  <c r="H25" i="20"/>
  <c r="J24" i="20"/>
  <c r="I24" i="20"/>
  <c r="G24" i="20"/>
  <c r="F24" i="20"/>
  <c r="E24" i="20"/>
  <c r="E23" i="20" s="1"/>
  <c r="D24" i="20"/>
  <c r="K22" i="20"/>
  <c r="H22" i="20"/>
  <c r="K21" i="20"/>
  <c r="H21" i="20"/>
  <c r="J20" i="20"/>
  <c r="I20" i="20"/>
  <c r="G20" i="20"/>
  <c r="F20" i="20"/>
  <c r="E20" i="20"/>
  <c r="D20" i="20"/>
  <c r="K19" i="20"/>
  <c r="H19" i="20"/>
  <c r="K18" i="20"/>
  <c r="H18" i="20"/>
  <c r="L18" i="20" s="1"/>
  <c r="J17" i="20"/>
  <c r="I17" i="20"/>
  <c r="G17" i="20"/>
  <c r="F17" i="20"/>
  <c r="E17" i="20"/>
  <c r="D17" i="20"/>
  <c r="K16" i="20"/>
  <c r="H16" i="20"/>
  <c r="K15" i="20"/>
  <c r="K14" i="20" s="1"/>
  <c r="H15" i="20"/>
  <c r="J14" i="20"/>
  <c r="I14" i="20"/>
  <c r="G14" i="20"/>
  <c r="F14" i="20"/>
  <c r="E14" i="20"/>
  <c r="D14" i="20"/>
  <c r="K13" i="20"/>
  <c r="H13" i="20"/>
  <c r="K12" i="20"/>
  <c r="H12" i="20"/>
  <c r="J11" i="20"/>
  <c r="I11" i="20"/>
  <c r="G11" i="20"/>
  <c r="F11" i="20"/>
  <c r="E11" i="20"/>
  <c r="D11" i="20"/>
  <c r="K10" i="20"/>
  <c r="H10" i="20"/>
  <c r="L10" i="20" s="1"/>
  <c r="K9" i="20"/>
  <c r="H9" i="20"/>
  <c r="J8" i="20"/>
  <c r="I8" i="20"/>
  <c r="I7" i="20" s="1"/>
  <c r="G8" i="20"/>
  <c r="F8" i="20"/>
  <c r="E8" i="20"/>
  <c r="D8" i="20"/>
  <c r="D80" i="19"/>
  <c r="H58" i="19"/>
  <c r="K102" i="19"/>
  <c r="H102" i="19"/>
  <c r="L102" i="19" s="1"/>
  <c r="K101" i="19"/>
  <c r="H101" i="19"/>
  <c r="L101" i="19" s="1"/>
  <c r="J100" i="19"/>
  <c r="J99" i="19" s="1"/>
  <c r="I100" i="19"/>
  <c r="I99" i="19" s="1"/>
  <c r="G100" i="19"/>
  <c r="G99" i="19" s="1"/>
  <c r="F100" i="19"/>
  <c r="E100" i="19"/>
  <c r="E99" i="19" s="1"/>
  <c r="D100" i="19"/>
  <c r="D99" i="19" s="1"/>
  <c r="F99" i="19"/>
  <c r="K98" i="19"/>
  <c r="H98" i="19"/>
  <c r="H97" i="19" s="1"/>
  <c r="J97" i="19"/>
  <c r="I97" i="19"/>
  <c r="K97" i="19" s="1"/>
  <c r="G97" i="19"/>
  <c r="F97" i="19"/>
  <c r="E97" i="19"/>
  <c r="D97" i="19"/>
  <c r="K96" i="19"/>
  <c r="H96" i="19"/>
  <c r="K95" i="19"/>
  <c r="H95" i="19"/>
  <c r="L95" i="19" s="1"/>
  <c r="J94" i="19"/>
  <c r="I94" i="19"/>
  <c r="G94" i="19"/>
  <c r="F94" i="19"/>
  <c r="E94" i="19"/>
  <c r="D94" i="19"/>
  <c r="K93" i="19"/>
  <c r="H93" i="19"/>
  <c r="L93" i="19" s="1"/>
  <c r="K92" i="19"/>
  <c r="H92" i="19"/>
  <c r="L92" i="19" s="1"/>
  <c r="K91" i="19"/>
  <c r="H91" i="19"/>
  <c r="K90" i="19"/>
  <c r="H90" i="19"/>
  <c r="J89" i="19"/>
  <c r="I89" i="19"/>
  <c r="G89" i="19"/>
  <c r="F89" i="19"/>
  <c r="E89" i="19"/>
  <c r="D89" i="19"/>
  <c r="K88" i="19"/>
  <c r="H88" i="19"/>
  <c r="L88" i="19" s="1"/>
  <c r="K87" i="19"/>
  <c r="H87" i="19"/>
  <c r="K86" i="19"/>
  <c r="H86" i="19"/>
  <c r="L86" i="19" s="1"/>
  <c r="K85" i="19"/>
  <c r="J85" i="19"/>
  <c r="I85" i="19"/>
  <c r="G85" i="19"/>
  <c r="G84" i="19" s="1"/>
  <c r="F85" i="19"/>
  <c r="E85" i="19"/>
  <c r="D85" i="19"/>
  <c r="K81" i="19"/>
  <c r="H81" i="19"/>
  <c r="J80" i="19"/>
  <c r="I80" i="19"/>
  <c r="G80" i="19"/>
  <c r="F80" i="19"/>
  <c r="E80" i="19"/>
  <c r="K79" i="19"/>
  <c r="H79" i="19"/>
  <c r="K78" i="19"/>
  <c r="H78" i="19"/>
  <c r="K77" i="19"/>
  <c r="H77" i="19"/>
  <c r="K76" i="19"/>
  <c r="H76" i="19"/>
  <c r="J75" i="19"/>
  <c r="I75" i="19"/>
  <c r="G75" i="19"/>
  <c r="F75" i="19"/>
  <c r="E75" i="19"/>
  <c r="D75" i="19"/>
  <c r="K73" i="19"/>
  <c r="H73" i="19"/>
  <c r="K72" i="19"/>
  <c r="H72" i="19"/>
  <c r="K71" i="19"/>
  <c r="H71" i="19"/>
  <c r="K70" i="19"/>
  <c r="H70" i="19"/>
  <c r="K69" i="19"/>
  <c r="H69" i="19"/>
  <c r="K68" i="19"/>
  <c r="H68" i="19"/>
  <c r="J67" i="19"/>
  <c r="I67" i="19"/>
  <c r="G67" i="19"/>
  <c r="F67" i="19"/>
  <c r="E67" i="19"/>
  <c r="D67" i="19"/>
  <c r="K66" i="19"/>
  <c r="H66" i="19"/>
  <c r="K65" i="19"/>
  <c r="H65" i="19"/>
  <c r="H64" i="19" s="1"/>
  <c r="J64" i="19"/>
  <c r="I64" i="19"/>
  <c r="G64" i="19"/>
  <c r="F64" i="19"/>
  <c r="E64" i="19"/>
  <c r="D64" i="19"/>
  <c r="K63" i="19"/>
  <c r="H63" i="19"/>
  <c r="K62" i="19"/>
  <c r="H62" i="19"/>
  <c r="K61" i="19"/>
  <c r="H61" i="19"/>
  <c r="K60" i="19"/>
  <c r="H60" i="19"/>
  <c r="K59" i="19"/>
  <c r="H59" i="19"/>
  <c r="K58" i="19"/>
  <c r="N58" i="19" s="1"/>
  <c r="K57" i="19"/>
  <c r="H57" i="19"/>
  <c r="L57" i="19" s="1"/>
  <c r="J56" i="19"/>
  <c r="I56" i="19"/>
  <c r="G56" i="19"/>
  <c r="F56" i="19"/>
  <c r="E56" i="19"/>
  <c r="K55" i="19"/>
  <c r="H55" i="19"/>
  <c r="K54" i="19"/>
  <c r="H54" i="19"/>
  <c r="K53" i="19"/>
  <c r="H53" i="19"/>
  <c r="J52" i="19"/>
  <c r="I52" i="19"/>
  <c r="G52" i="19"/>
  <c r="F52" i="19"/>
  <c r="E52" i="19"/>
  <c r="D52" i="19"/>
  <c r="K50" i="19"/>
  <c r="L50" i="19" s="1"/>
  <c r="H50" i="19"/>
  <c r="K49" i="19"/>
  <c r="H49" i="19"/>
  <c r="H48" i="19" s="1"/>
  <c r="J48" i="19"/>
  <c r="I48" i="19"/>
  <c r="G48" i="19"/>
  <c r="F48" i="19"/>
  <c r="E48" i="19"/>
  <c r="D48" i="19"/>
  <c r="K47" i="19"/>
  <c r="H47" i="19"/>
  <c r="J46" i="19"/>
  <c r="I46" i="19"/>
  <c r="G46" i="19"/>
  <c r="F46" i="19"/>
  <c r="E46" i="19"/>
  <c r="D46" i="19"/>
  <c r="K45" i="19"/>
  <c r="H45" i="19"/>
  <c r="K44" i="19"/>
  <c r="H44" i="19"/>
  <c r="K43" i="19"/>
  <c r="L43" i="19" s="1"/>
  <c r="H43" i="19"/>
  <c r="K42" i="19"/>
  <c r="H42" i="19"/>
  <c r="H41" i="19" s="1"/>
  <c r="J41" i="19"/>
  <c r="I41" i="19"/>
  <c r="G41" i="19"/>
  <c r="F41" i="19"/>
  <c r="E41" i="19"/>
  <c r="D41" i="19"/>
  <c r="K40" i="19"/>
  <c r="K39" i="19" s="1"/>
  <c r="H40" i="19"/>
  <c r="H39" i="19" s="1"/>
  <c r="J39" i="19"/>
  <c r="I39" i="19"/>
  <c r="G39" i="19"/>
  <c r="F39" i="19"/>
  <c r="E39" i="19"/>
  <c r="D39" i="19"/>
  <c r="K38" i="19"/>
  <c r="K37" i="19" s="1"/>
  <c r="H38" i="19"/>
  <c r="H37" i="19" s="1"/>
  <c r="J37" i="19"/>
  <c r="I37" i="19"/>
  <c r="G37" i="19"/>
  <c r="F37" i="19"/>
  <c r="E37" i="19"/>
  <c r="D37" i="19"/>
  <c r="L36" i="19"/>
  <c r="K36" i="19"/>
  <c r="H36" i="19"/>
  <c r="K35" i="19"/>
  <c r="H35" i="19"/>
  <c r="K34" i="19"/>
  <c r="H34" i="19"/>
  <c r="J33" i="19"/>
  <c r="I33" i="19"/>
  <c r="G33" i="19"/>
  <c r="F33" i="19"/>
  <c r="E33" i="19"/>
  <c r="D33" i="19"/>
  <c r="K32" i="19"/>
  <c r="H32" i="19"/>
  <c r="K31" i="19"/>
  <c r="H31" i="19"/>
  <c r="L31" i="19" s="1"/>
  <c r="K30" i="19"/>
  <c r="K29" i="19" s="1"/>
  <c r="H30" i="19"/>
  <c r="L30" i="19" s="1"/>
  <c r="J29" i="19"/>
  <c r="I29" i="19"/>
  <c r="G29" i="19"/>
  <c r="F29" i="19"/>
  <c r="E29" i="19"/>
  <c r="D29" i="19"/>
  <c r="K28" i="19"/>
  <c r="H28" i="19"/>
  <c r="K27" i="19"/>
  <c r="H27" i="19"/>
  <c r="J26" i="19"/>
  <c r="I26" i="19"/>
  <c r="G26" i="19"/>
  <c r="F26" i="19"/>
  <c r="E26" i="19"/>
  <c r="D26" i="19"/>
  <c r="K25" i="19"/>
  <c r="H25" i="19"/>
  <c r="J24" i="19"/>
  <c r="K24" i="19" s="1"/>
  <c r="I24" i="19"/>
  <c r="G24" i="19"/>
  <c r="F24" i="19"/>
  <c r="E24" i="19"/>
  <c r="K22" i="19"/>
  <c r="H22" i="19"/>
  <c r="K21" i="19"/>
  <c r="K20" i="19" s="1"/>
  <c r="H21" i="19"/>
  <c r="J20" i="19"/>
  <c r="I20" i="19"/>
  <c r="G20" i="19"/>
  <c r="F20" i="19"/>
  <c r="E20" i="19"/>
  <c r="D20" i="19"/>
  <c r="K19" i="19"/>
  <c r="H19" i="19"/>
  <c r="K18" i="19"/>
  <c r="H18" i="19"/>
  <c r="J17" i="19"/>
  <c r="I17" i="19"/>
  <c r="G17" i="19"/>
  <c r="F17" i="19"/>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J8" i="19"/>
  <c r="I8" i="19"/>
  <c r="G8" i="19"/>
  <c r="F8" i="19"/>
  <c r="E8" i="19"/>
  <c r="D8" i="19"/>
  <c r="D7" i="19" s="1"/>
  <c r="D24" i="17"/>
  <c r="H82" i="17"/>
  <c r="H58" i="17"/>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K95" i="17"/>
  <c r="H95" i="17"/>
  <c r="J94" i="17"/>
  <c r="I94" i="17"/>
  <c r="G94" i="17"/>
  <c r="F94" i="17"/>
  <c r="E94" i="17"/>
  <c r="D94" i="17"/>
  <c r="K93" i="17"/>
  <c r="H93" i="17"/>
  <c r="K92" i="17"/>
  <c r="H92" i="17"/>
  <c r="K91" i="17"/>
  <c r="H91" i="17"/>
  <c r="K90" i="17"/>
  <c r="H90" i="17"/>
  <c r="J89" i="17"/>
  <c r="I89" i="17"/>
  <c r="G89" i="17"/>
  <c r="F89" i="17"/>
  <c r="E89" i="17"/>
  <c r="D89" i="17"/>
  <c r="K88" i="17"/>
  <c r="H88" i="17"/>
  <c r="K87" i="17"/>
  <c r="H87" i="17"/>
  <c r="K86" i="17"/>
  <c r="H86" i="17"/>
  <c r="J85" i="17"/>
  <c r="I85" i="17"/>
  <c r="G85" i="17"/>
  <c r="F85" i="17"/>
  <c r="E85" i="17"/>
  <c r="D85" i="17"/>
  <c r="K82" i="17"/>
  <c r="K81" i="17"/>
  <c r="H81" i="17"/>
  <c r="J80" i="17"/>
  <c r="I80" i="17"/>
  <c r="G80" i="17"/>
  <c r="F80" i="17"/>
  <c r="E80" i="17"/>
  <c r="K79" i="17"/>
  <c r="H79" i="17"/>
  <c r="K78" i="17"/>
  <c r="H78" i="17"/>
  <c r="L78" i="17" s="1"/>
  <c r="L77" i="17"/>
  <c r="K77" i="17"/>
  <c r="H77" i="17"/>
  <c r="K76" i="17"/>
  <c r="H76" i="17"/>
  <c r="H75" i="17" s="1"/>
  <c r="J75" i="17"/>
  <c r="I75" i="17"/>
  <c r="G75" i="17"/>
  <c r="F75" i="17"/>
  <c r="F74" i="17" s="1"/>
  <c r="E75" i="17"/>
  <c r="D75" i="17"/>
  <c r="K73" i="17"/>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K50" i="17"/>
  <c r="H50" i="17"/>
  <c r="L50" i="17" s="1"/>
  <c r="K49" i="17"/>
  <c r="H49" i="17"/>
  <c r="J48" i="17"/>
  <c r="I48" i="17"/>
  <c r="G48" i="17"/>
  <c r="F48" i="17"/>
  <c r="E48" i="17"/>
  <c r="D48" i="17"/>
  <c r="K47" i="17"/>
  <c r="H47" i="17"/>
  <c r="H46" i="17" s="1"/>
  <c r="J46" i="17"/>
  <c r="I46" i="17"/>
  <c r="G46" i="17"/>
  <c r="F46" i="17"/>
  <c r="E46" i="17"/>
  <c r="D46" i="17"/>
  <c r="K45" i="17"/>
  <c r="H45" i="17"/>
  <c r="K44" i="17"/>
  <c r="H44" i="17"/>
  <c r="K43" i="17"/>
  <c r="H43" i="17"/>
  <c r="K42" i="17"/>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F11" i="17"/>
  <c r="E11" i="17"/>
  <c r="D11" i="17"/>
  <c r="K10" i="17"/>
  <c r="H10" i="17"/>
  <c r="K9" i="17"/>
  <c r="H9" i="17"/>
  <c r="J8" i="17"/>
  <c r="I8" i="17"/>
  <c r="G8" i="17"/>
  <c r="F8" i="17"/>
  <c r="E8" i="17"/>
  <c r="D8" i="17"/>
  <c r="K102" i="14"/>
  <c r="H102" i="14"/>
  <c r="L102" i="14" s="1"/>
  <c r="K101" i="14"/>
  <c r="H101" i="14"/>
  <c r="J100" i="14"/>
  <c r="J99" i="14" s="1"/>
  <c r="I100" i="14"/>
  <c r="G100" i="14"/>
  <c r="G99" i="14" s="1"/>
  <c r="F100" i="14"/>
  <c r="F99" i="14" s="1"/>
  <c r="E100" i="14"/>
  <c r="D100" i="14"/>
  <c r="D99" i="14" s="1"/>
  <c r="I99" i="14"/>
  <c r="E99" i="14"/>
  <c r="K98" i="14"/>
  <c r="H98" i="14"/>
  <c r="J97" i="14"/>
  <c r="I97" i="14"/>
  <c r="G97" i="14"/>
  <c r="F97" i="14"/>
  <c r="E97" i="14"/>
  <c r="D97" i="14"/>
  <c r="K96" i="14"/>
  <c r="H96" i="14"/>
  <c r="K95" i="14"/>
  <c r="H95" i="14"/>
  <c r="J94" i="14"/>
  <c r="I94" i="14"/>
  <c r="G94" i="14"/>
  <c r="F94" i="14"/>
  <c r="E94" i="14"/>
  <c r="D94" i="14"/>
  <c r="K93" i="14"/>
  <c r="H93" i="14"/>
  <c r="K92" i="14"/>
  <c r="H92" i="14"/>
  <c r="L92" i="14" s="1"/>
  <c r="K91" i="14"/>
  <c r="L91" i="14" s="1"/>
  <c r="H91" i="14"/>
  <c r="K90" i="14"/>
  <c r="H90" i="14"/>
  <c r="J89" i="14"/>
  <c r="I89" i="14"/>
  <c r="G89" i="14"/>
  <c r="F89" i="14"/>
  <c r="E89" i="14"/>
  <c r="D89" i="14"/>
  <c r="K88" i="14"/>
  <c r="H88" i="14"/>
  <c r="K87" i="14"/>
  <c r="H87" i="14"/>
  <c r="K86" i="14"/>
  <c r="H86" i="14"/>
  <c r="L86" i="14" s="1"/>
  <c r="J85" i="14"/>
  <c r="I85" i="14"/>
  <c r="G85" i="14"/>
  <c r="F85" i="14"/>
  <c r="E85" i="14"/>
  <c r="D85" i="14"/>
  <c r="D84" i="14" s="1"/>
  <c r="D83" i="14" s="1"/>
  <c r="K82" i="14"/>
  <c r="N82" i="14" s="1"/>
  <c r="H82" i="14"/>
  <c r="K81" i="14"/>
  <c r="H81" i="14"/>
  <c r="J80" i="14"/>
  <c r="I80" i="14"/>
  <c r="I74" i="14" s="1"/>
  <c r="G80" i="14"/>
  <c r="F80" i="14"/>
  <c r="E80" i="14"/>
  <c r="D80" i="14"/>
  <c r="D74" i="14" s="1"/>
  <c r="K79" i="14"/>
  <c r="H79" i="14"/>
  <c r="L79" i="14" s="1"/>
  <c r="K78" i="14"/>
  <c r="H78" i="14"/>
  <c r="L78" i="14" s="1"/>
  <c r="K77" i="14"/>
  <c r="H77" i="14"/>
  <c r="K76" i="14"/>
  <c r="H76" i="14"/>
  <c r="J75" i="14"/>
  <c r="I75" i="14"/>
  <c r="G75" i="14"/>
  <c r="F75" i="14"/>
  <c r="E75" i="14"/>
  <c r="D75" i="14"/>
  <c r="K73" i="14"/>
  <c r="H73" i="14"/>
  <c r="K72" i="14"/>
  <c r="H72" i="14"/>
  <c r="K71" i="14"/>
  <c r="H71" i="14"/>
  <c r="K70" i="14"/>
  <c r="H70" i="14"/>
  <c r="L70" i="14" s="1"/>
  <c r="K69" i="14"/>
  <c r="L69" i="14" s="1"/>
  <c r="H69" i="14"/>
  <c r="K68" i="14"/>
  <c r="H68" i="14"/>
  <c r="J67" i="14"/>
  <c r="I67" i="14"/>
  <c r="G67" i="14"/>
  <c r="F67" i="14"/>
  <c r="F51" i="14" s="1"/>
  <c r="E67" i="14"/>
  <c r="D67" i="14"/>
  <c r="K66" i="14"/>
  <c r="H66" i="14"/>
  <c r="K65" i="14"/>
  <c r="H65" i="14"/>
  <c r="J64" i="14"/>
  <c r="I64" i="14"/>
  <c r="K64" i="14" s="1"/>
  <c r="G64" i="14"/>
  <c r="F64" i="14"/>
  <c r="E64" i="14"/>
  <c r="D64" i="14"/>
  <c r="K63" i="14"/>
  <c r="H63" i="14"/>
  <c r="K62" i="14"/>
  <c r="H62" i="14"/>
  <c r="L62" i="14" s="1"/>
  <c r="K61" i="14"/>
  <c r="H61" i="14"/>
  <c r="K60" i="14"/>
  <c r="H60" i="14"/>
  <c r="K59" i="14"/>
  <c r="H59" i="14"/>
  <c r="K58" i="14"/>
  <c r="H58" i="14"/>
  <c r="K57" i="14"/>
  <c r="K56" i="14" s="1"/>
  <c r="H57" i="14"/>
  <c r="J56" i="14"/>
  <c r="I56" i="14"/>
  <c r="G56" i="14"/>
  <c r="G51" i="14" s="1"/>
  <c r="F56" i="14"/>
  <c r="E56" i="14"/>
  <c r="D56" i="14"/>
  <c r="L55" i="14"/>
  <c r="K55" i="14"/>
  <c r="H55" i="14"/>
  <c r="K54" i="14"/>
  <c r="H54" i="14"/>
  <c r="K53" i="14"/>
  <c r="H53" i="14"/>
  <c r="J52" i="14"/>
  <c r="I52" i="14"/>
  <c r="I51" i="14" s="1"/>
  <c r="G52" i="14"/>
  <c r="F52" i="14"/>
  <c r="E52" i="14"/>
  <c r="D52" i="14"/>
  <c r="K50" i="14"/>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K43" i="14"/>
  <c r="H43" i="14"/>
  <c r="L43" i="14" s="1"/>
  <c r="K42" i="14"/>
  <c r="H42" i="14"/>
  <c r="J41" i="14"/>
  <c r="I41" i="14"/>
  <c r="G41" i="14"/>
  <c r="F41" i="14"/>
  <c r="E41" i="14"/>
  <c r="D41" i="14"/>
  <c r="K40" i="14"/>
  <c r="H40" i="14"/>
  <c r="H39" i="14" s="1"/>
  <c r="J39" i="14"/>
  <c r="I39" i="14"/>
  <c r="G39" i="14"/>
  <c r="F39" i="14"/>
  <c r="E39" i="14"/>
  <c r="D39" i="14"/>
  <c r="K38" i="14"/>
  <c r="H38" i="14"/>
  <c r="H37" i="14" s="1"/>
  <c r="J37" i="14"/>
  <c r="I37" i="14"/>
  <c r="G37" i="14"/>
  <c r="F37" i="14"/>
  <c r="E37" i="14"/>
  <c r="D37" i="14"/>
  <c r="K36" i="14"/>
  <c r="H36" i="14"/>
  <c r="K35" i="14"/>
  <c r="H35" i="14"/>
  <c r="K34" i="14"/>
  <c r="H34" i="14"/>
  <c r="L34" i="14" s="1"/>
  <c r="J33" i="14"/>
  <c r="I33" i="14"/>
  <c r="G33" i="14"/>
  <c r="F33" i="14"/>
  <c r="E33" i="14"/>
  <c r="D33" i="14"/>
  <c r="K32" i="14"/>
  <c r="H32" i="14"/>
  <c r="L32" i="14" s="1"/>
  <c r="K31" i="14"/>
  <c r="H31" i="14"/>
  <c r="K30" i="14"/>
  <c r="H30" i="14"/>
  <c r="J29" i="14"/>
  <c r="I29" i="14"/>
  <c r="G29" i="14"/>
  <c r="F29" i="14"/>
  <c r="E29" i="14"/>
  <c r="D29" i="14"/>
  <c r="K28" i="14"/>
  <c r="H28" i="14"/>
  <c r="K27" i="14"/>
  <c r="H27" i="14"/>
  <c r="J26" i="14"/>
  <c r="I26" i="14"/>
  <c r="G26" i="14"/>
  <c r="F26" i="14"/>
  <c r="E26" i="14"/>
  <c r="D26" i="14"/>
  <c r="K25" i="14"/>
  <c r="H25" i="14"/>
  <c r="J24" i="14"/>
  <c r="I24" i="14"/>
  <c r="G24" i="14"/>
  <c r="F24" i="14"/>
  <c r="E24" i="14"/>
  <c r="D24" i="14"/>
  <c r="K22" i="14"/>
  <c r="L22" i="14" s="1"/>
  <c r="H22" i="14"/>
  <c r="K21" i="14"/>
  <c r="H21" i="14"/>
  <c r="J20" i="14"/>
  <c r="I20" i="14"/>
  <c r="G20" i="14"/>
  <c r="F20" i="14"/>
  <c r="E20" i="14"/>
  <c r="D20" i="14"/>
  <c r="K19" i="14"/>
  <c r="H19" i="14"/>
  <c r="L19" i="14" s="1"/>
  <c r="K18" i="14"/>
  <c r="K17" i="14" s="1"/>
  <c r="H18" i="14"/>
  <c r="J17" i="14"/>
  <c r="I17" i="14"/>
  <c r="H17" i="14"/>
  <c r="G17" i="14"/>
  <c r="F17" i="14"/>
  <c r="E17" i="14"/>
  <c r="D17" i="14"/>
  <c r="K16" i="14"/>
  <c r="H16" i="14"/>
  <c r="L16" i="14" s="1"/>
  <c r="K15" i="14"/>
  <c r="K14" i="14" s="1"/>
  <c r="H15" i="14"/>
  <c r="J14" i="14"/>
  <c r="I14" i="14"/>
  <c r="G14" i="14"/>
  <c r="F14" i="14"/>
  <c r="E14" i="14"/>
  <c r="D14" i="14"/>
  <c r="K13" i="14"/>
  <c r="H13" i="14"/>
  <c r="L13" i="14" s="1"/>
  <c r="K12" i="14"/>
  <c r="H12" i="14"/>
  <c r="H11" i="14" s="1"/>
  <c r="J11" i="14"/>
  <c r="I11" i="14"/>
  <c r="G11" i="14"/>
  <c r="F11" i="14"/>
  <c r="E11" i="14"/>
  <c r="D11" i="14"/>
  <c r="K10" i="14"/>
  <c r="H10" i="14"/>
  <c r="K9" i="14"/>
  <c r="H9" i="14"/>
  <c r="J8" i="14"/>
  <c r="I8" i="14"/>
  <c r="G8" i="14"/>
  <c r="G7" i="14" s="1"/>
  <c r="F8" i="14"/>
  <c r="E8" i="14"/>
  <c r="D8" i="14"/>
  <c r="F7" i="14"/>
  <c r="H82" i="13"/>
  <c r="K102" i="13"/>
  <c r="H102" i="13"/>
  <c r="H100" i="13" s="1"/>
  <c r="H99" i="13" s="1"/>
  <c r="K101" i="13"/>
  <c r="K100" i="13" s="1"/>
  <c r="K99" i="13" s="1"/>
  <c r="H101" i="13"/>
  <c r="J100" i="13"/>
  <c r="I100" i="13"/>
  <c r="I99" i="13" s="1"/>
  <c r="G100" i="13"/>
  <c r="G99" i="13" s="1"/>
  <c r="F100" i="13"/>
  <c r="E100" i="13"/>
  <c r="D100" i="13"/>
  <c r="D99" i="13" s="1"/>
  <c r="J99" i="13"/>
  <c r="F99" i="13"/>
  <c r="E99" i="13"/>
  <c r="K98" i="13"/>
  <c r="H98" i="13"/>
  <c r="H97" i="13" s="1"/>
  <c r="J97" i="13"/>
  <c r="I97" i="13"/>
  <c r="K97" i="13" s="1"/>
  <c r="G97" i="13"/>
  <c r="F97" i="13"/>
  <c r="E97" i="13"/>
  <c r="D97" i="13"/>
  <c r="K96" i="13"/>
  <c r="H96" i="13"/>
  <c r="L96" i="13" s="1"/>
  <c r="K95" i="13"/>
  <c r="H95" i="13"/>
  <c r="L95" i="13" s="1"/>
  <c r="J94" i="13"/>
  <c r="I94" i="13"/>
  <c r="G94" i="13"/>
  <c r="F94" i="13"/>
  <c r="E94" i="13"/>
  <c r="D94" i="13"/>
  <c r="K93" i="13"/>
  <c r="H93" i="13"/>
  <c r="K92" i="13"/>
  <c r="H92" i="13"/>
  <c r="L92" i="13" s="1"/>
  <c r="K91" i="13"/>
  <c r="H91" i="13"/>
  <c r="K90" i="13"/>
  <c r="H90" i="13"/>
  <c r="H89" i="13" s="1"/>
  <c r="J89" i="13"/>
  <c r="I89" i="13"/>
  <c r="G89" i="13"/>
  <c r="F89" i="13"/>
  <c r="E89" i="13"/>
  <c r="D89" i="13"/>
  <c r="K88" i="13"/>
  <c r="H88" i="13"/>
  <c r="L88" i="13" s="1"/>
  <c r="K87" i="13"/>
  <c r="H87" i="13"/>
  <c r="L87" i="13" s="1"/>
  <c r="K86" i="13"/>
  <c r="K85" i="13" s="1"/>
  <c r="H86" i="13"/>
  <c r="J85" i="13"/>
  <c r="I85" i="13"/>
  <c r="G85" i="13"/>
  <c r="F85" i="13"/>
  <c r="E85" i="13"/>
  <c r="D85" i="13"/>
  <c r="K82" i="13"/>
  <c r="K81" i="13"/>
  <c r="H81" i="13"/>
  <c r="J80" i="13"/>
  <c r="I80" i="13"/>
  <c r="G80" i="13"/>
  <c r="G74" i="13" s="1"/>
  <c r="F80" i="13"/>
  <c r="E80" i="13"/>
  <c r="K79" i="13"/>
  <c r="H79" i="13"/>
  <c r="L79" i="13" s="1"/>
  <c r="K78" i="13"/>
  <c r="H78" i="13"/>
  <c r="K77" i="13"/>
  <c r="H77" i="13"/>
  <c r="L77" i="13" s="1"/>
  <c r="K76" i="13"/>
  <c r="H76" i="13"/>
  <c r="J75" i="13"/>
  <c r="I75" i="13"/>
  <c r="I74" i="13" s="1"/>
  <c r="G75" i="13"/>
  <c r="F75" i="13"/>
  <c r="E75" i="13"/>
  <c r="D75" i="13"/>
  <c r="K73" i="13"/>
  <c r="H73" i="13"/>
  <c r="L73" i="13" s="1"/>
  <c r="K72" i="13"/>
  <c r="H72" i="13"/>
  <c r="K71" i="13"/>
  <c r="H71" i="13"/>
  <c r="L71" i="13" s="1"/>
  <c r="K70" i="13"/>
  <c r="H70" i="13"/>
  <c r="L70" i="13" s="1"/>
  <c r="K69" i="13"/>
  <c r="H69" i="13"/>
  <c r="K68" i="13"/>
  <c r="H68" i="13"/>
  <c r="J67" i="13"/>
  <c r="I67" i="13"/>
  <c r="G67" i="13"/>
  <c r="F67" i="13"/>
  <c r="E67" i="13"/>
  <c r="D67" i="13"/>
  <c r="K66" i="13"/>
  <c r="H66" i="13"/>
  <c r="K65" i="13"/>
  <c r="H65" i="13"/>
  <c r="J64" i="13"/>
  <c r="I64" i="13"/>
  <c r="K64" i="13" s="1"/>
  <c r="G64" i="13"/>
  <c r="F64" i="13"/>
  <c r="E64" i="13"/>
  <c r="D64" i="13"/>
  <c r="K63" i="13"/>
  <c r="H63" i="13"/>
  <c r="K62" i="13"/>
  <c r="H62" i="13"/>
  <c r="L62" i="13" s="1"/>
  <c r="K61" i="13"/>
  <c r="H61" i="13"/>
  <c r="L61" i="13" s="1"/>
  <c r="K60" i="13"/>
  <c r="H60" i="13"/>
  <c r="K59" i="13"/>
  <c r="H59" i="13"/>
  <c r="K58" i="13"/>
  <c r="K56" i="13" s="1"/>
  <c r="H58" i="13"/>
  <c r="K57" i="13"/>
  <c r="H57" i="13"/>
  <c r="J56" i="13"/>
  <c r="I56" i="13"/>
  <c r="G56" i="13"/>
  <c r="F56" i="13"/>
  <c r="E56" i="13"/>
  <c r="D56" i="13"/>
  <c r="K55" i="13"/>
  <c r="H55" i="13"/>
  <c r="K54" i="13"/>
  <c r="H54" i="13"/>
  <c r="K53" i="13"/>
  <c r="H53" i="13"/>
  <c r="J52" i="13"/>
  <c r="J51" i="13" s="1"/>
  <c r="I52" i="13"/>
  <c r="G52" i="13"/>
  <c r="F52" i="13"/>
  <c r="E52" i="13"/>
  <c r="D52" i="13"/>
  <c r="K50" i="13"/>
  <c r="H50" i="13"/>
  <c r="K49" i="13"/>
  <c r="H49" i="13"/>
  <c r="J48" i="13"/>
  <c r="I48" i="13"/>
  <c r="G48" i="13"/>
  <c r="F48" i="13"/>
  <c r="E48" i="13"/>
  <c r="D48" i="13"/>
  <c r="K47" i="13"/>
  <c r="H47" i="13"/>
  <c r="H46" i="13" s="1"/>
  <c r="J46" i="13"/>
  <c r="I46" i="13"/>
  <c r="G46" i="13"/>
  <c r="F46" i="13"/>
  <c r="E46" i="13"/>
  <c r="D46" i="13"/>
  <c r="K45" i="13"/>
  <c r="H45" i="13"/>
  <c r="K44" i="13"/>
  <c r="H44" i="13"/>
  <c r="K43" i="13"/>
  <c r="H43" i="13"/>
  <c r="L43" i="13" s="1"/>
  <c r="K42" i="13"/>
  <c r="H42" i="13"/>
  <c r="J41" i="13"/>
  <c r="I41" i="13"/>
  <c r="G41" i="13"/>
  <c r="F41" i="13"/>
  <c r="E41" i="13"/>
  <c r="D41" i="13"/>
  <c r="K40" i="13"/>
  <c r="H40" i="13"/>
  <c r="H39" i="13" s="1"/>
  <c r="J39" i="13"/>
  <c r="I39" i="13"/>
  <c r="G39" i="13"/>
  <c r="F39" i="13"/>
  <c r="E39" i="13"/>
  <c r="D39" i="13"/>
  <c r="K38" i="13"/>
  <c r="H38" i="13"/>
  <c r="H37" i="13" s="1"/>
  <c r="J37" i="13"/>
  <c r="I37" i="13"/>
  <c r="G37" i="13"/>
  <c r="F37" i="13"/>
  <c r="E37" i="13"/>
  <c r="D37" i="13"/>
  <c r="K36" i="13"/>
  <c r="H36" i="13"/>
  <c r="K35" i="13"/>
  <c r="H35" i="13"/>
  <c r="L35" i="13" s="1"/>
  <c r="K34" i="13"/>
  <c r="H34" i="13"/>
  <c r="L34" i="13" s="1"/>
  <c r="J33" i="13"/>
  <c r="I33" i="13"/>
  <c r="G33" i="13"/>
  <c r="F33" i="13"/>
  <c r="E33" i="13"/>
  <c r="D33" i="13"/>
  <c r="K32" i="13"/>
  <c r="H32" i="13"/>
  <c r="K31" i="13"/>
  <c r="H31" i="13"/>
  <c r="L31" i="13" s="1"/>
  <c r="K30" i="13"/>
  <c r="H30" i="13"/>
  <c r="J29" i="13"/>
  <c r="I29" i="13"/>
  <c r="G29" i="13"/>
  <c r="G23" i="13" s="1"/>
  <c r="F29" i="13"/>
  <c r="E29" i="13"/>
  <c r="D29" i="13"/>
  <c r="K28" i="13"/>
  <c r="H28" i="13"/>
  <c r="K27" i="13"/>
  <c r="H27" i="13"/>
  <c r="J26" i="13"/>
  <c r="I26" i="13"/>
  <c r="G26" i="13"/>
  <c r="F26" i="13"/>
  <c r="E26" i="13"/>
  <c r="D26" i="13"/>
  <c r="K25" i="13"/>
  <c r="H25" i="13"/>
  <c r="H24" i="13" s="1"/>
  <c r="J24" i="13"/>
  <c r="I24" i="13"/>
  <c r="G24" i="13"/>
  <c r="F24" i="13"/>
  <c r="E24" i="13"/>
  <c r="D24" i="13"/>
  <c r="K22" i="13"/>
  <c r="H22" i="13"/>
  <c r="K21" i="13"/>
  <c r="K20" i="13" s="1"/>
  <c r="H21" i="13"/>
  <c r="J20" i="13"/>
  <c r="I20" i="13"/>
  <c r="G20" i="13"/>
  <c r="F20" i="13"/>
  <c r="E20" i="13"/>
  <c r="D20" i="13"/>
  <c r="K19" i="13"/>
  <c r="K17" i="13" s="1"/>
  <c r="H19" i="13"/>
  <c r="K18" i="13"/>
  <c r="H18" i="13"/>
  <c r="L18" i="13" s="1"/>
  <c r="J17" i="13"/>
  <c r="I17" i="13"/>
  <c r="G17" i="13"/>
  <c r="F17" i="13"/>
  <c r="E17" i="13"/>
  <c r="D17" i="13"/>
  <c r="K16" i="13"/>
  <c r="H16" i="13"/>
  <c r="L16" i="13" s="1"/>
  <c r="K15" i="13"/>
  <c r="K14" i="13" s="1"/>
  <c r="H15" i="13"/>
  <c r="J14" i="13"/>
  <c r="I14" i="13"/>
  <c r="G14" i="13"/>
  <c r="F14" i="13"/>
  <c r="E14" i="13"/>
  <c r="D14" i="13"/>
  <c r="K13" i="13"/>
  <c r="H13" i="13"/>
  <c r="K12" i="13"/>
  <c r="H12" i="13"/>
  <c r="H11" i="13" s="1"/>
  <c r="J11" i="13"/>
  <c r="I11" i="13"/>
  <c r="G11" i="13"/>
  <c r="F11" i="13"/>
  <c r="F7" i="13" s="1"/>
  <c r="E11" i="13"/>
  <c r="D11" i="13"/>
  <c r="K10" i="13"/>
  <c r="H10" i="13"/>
  <c r="K9" i="13"/>
  <c r="H9" i="13"/>
  <c r="J8" i="13"/>
  <c r="I8" i="13"/>
  <c r="I7" i="13" s="1"/>
  <c r="G8" i="13"/>
  <c r="F8" i="13"/>
  <c r="E8" i="13"/>
  <c r="D8" i="13"/>
  <c r="G78" i="27" l="1"/>
  <c r="L81" i="27"/>
  <c r="L85" i="27"/>
  <c r="G76" i="25"/>
  <c r="L81" i="25"/>
  <c r="L89" i="25"/>
  <c r="L95" i="25"/>
  <c r="L97" i="25"/>
  <c r="K99" i="25"/>
  <c r="K8" i="22"/>
  <c r="L30" i="22"/>
  <c r="L36" i="22"/>
  <c r="L38" i="22"/>
  <c r="L37" i="22" s="1"/>
  <c r="L42" i="22"/>
  <c r="L55" i="22"/>
  <c r="L57" i="22"/>
  <c r="L59" i="22"/>
  <c r="L61" i="22"/>
  <c r="L71" i="22"/>
  <c r="L73" i="22"/>
  <c r="L96" i="22"/>
  <c r="H26" i="19"/>
  <c r="L54" i="19"/>
  <c r="L59" i="19"/>
  <c r="L61" i="19"/>
  <c r="L69" i="19"/>
  <c r="L71" i="19"/>
  <c r="L73" i="19"/>
  <c r="L76" i="19"/>
  <c r="D84" i="19"/>
  <c r="K100" i="19"/>
  <c r="K99" i="19" s="1"/>
  <c r="K46" i="19"/>
  <c r="L77" i="19"/>
  <c r="G74" i="19"/>
  <c r="F84" i="19"/>
  <c r="F83" i="19" s="1"/>
  <c r="F7" i="19"/>
  <c r="L35" i="19"/>
  <c r="L21" i="19"/>
  <c r="J23" i="19"/>
  <c r="H8" i="19"/>
  <c r="H17" i="19"/>
  <c r="L22" i="19"/>
  <c r="G23" i="19"/>
  <c r="F23" i="19"/>
  <c r="L32" i="19"/>
  <c r="L29" i="19" s="1"/>
  <c r="L40" i="19"/>
  <c r="L39" i="19" s="1"/>
  <c r="L53" i="19"/>
  <c r="L60" i="19"/>
  <c r="G51" i="19"/>
  <c r="G104" i="19" s="1"/>
  <c r="D83" i="19"/>
  <c r="G7" i="19"/>
  <c r="J7" i="19"/>
  <c r="L47" i="19"/>
  <c r="L72" i="19"/>
  <c r="L87" i="19"/>
  <c r="L85" i="19" s="1"/>
  <c r="I84" i="19"/>
  <c r="I83" i="19" s="1"/>
  <c r="J84" i="19"/>
  <c r="J83" i="19" s="1"/>
  <c r="L35" i="17"/>
  <c r="J23" i="13"/>
  <c r="J7" i="13"/>
  <c r="F23" i="13"/>
  <c r="H26" i="13"/>
  <c r="H23" i="13" s="1"/>
  <c r="K52" i="13"/>
  <c r="L15" i="13"/>
  <c r="L14" i="13" s="1"/>
  <c r="K26" i="13"/>
  <c r="J84" i="13"/>
  <c r="J83" i="13" s="1"/>
  <c r="K80" i="19"/>
  <c r="N82" i="19"/>
  <c r="D7" i="28"/>
  <c r="I7" i="28"/>
  <c r="K20" i="28"/>
  <c r="H104" i="28"/>
  <c r="H103" i="28" s="1"/>
  <c r="K11" i="22"/>
  <c r="L54" i="22"/>
  <c r="G74" i="22"/>
  <c r="L102" i="22"/>
  <c r="K20" i="22"/>
  <c r="L28" i="22"/>
  <c r="K29" i="22"/>
  <c r="L22" i="22"/>
  <c r="H26" i="22"/>
  <c r="J74" i="20"/>
  <c r="K39" i="25"/>
  <c r="N40" i="25"/>
  <c r="K8" i="25"/>
  <c r="H8" i="25"/>
  <c r="L17" i="25"/>
  <c r="K66" i="25"/>
  <c r="D86" i="25"/>
  <c r="D85" i="25" s="1"/>
  <c r="F86" i="25"/>
  <c r="F85" i="25" s="1"/>
  <c r="K18" i="25"/>
  <c r="L20" i="25"/>
  <c r="L81" i="28"/>
  <c r="F78" i="28"/>
  <c r="L39" i="28"/>
  <c r="L44" i="28"/>
  <c r="L43" i="28" s="1"/>
  <c r="E7" i="28"/>
  <c r="L63" i="28"/>
  <c r="L67" i="28"/>
  <c r="L69" i="28"/>
  <c r="L77" i="28"/>
  <c r="G78" i="28"/>
  <c r="K84" i="28"/>
  <c r="K104" i="28"/>
  <c r="K103" i="28" s="1"/>
  <c r="K45" i="28"/>
  <c r="L59" i="27"/>
  <c r="L19" i="27"/>
  <c r="K38" i="27"/>
  <c r="L73" i="27"/>
  <c r="I53" i="25"/>
  <c r="L72" i="25"/>
  <c r="J86" i="25"/>
  <c r="J85" i="25" s="1"/>
  <c r="J76" i="25"/>
  <c r="L29" i="25"/>
  <c r="L28" i="25" s="1"/>
  <c r="L33" i="25"/>
  <c r="L37" i="25"/>
  <c r="L45" i="25"/>
  <c r="L51" i="25"/>
  <c r="L73" i="25"/>
  <c r="L75" i="25"/>
  <c r="L84" i="25"/>
  <c r="I7" i="25"/>
  <c r="L49" i="25"/>
  <c r="L30" i="25"/>
  <c r="K31" i="25"/>
  <c r="K50" i="25"/>
  <c r="L52" i="25"/>
  <c r="I76" i="25"/>
  <c r="L80" i="25"/>
  <c r="K87" i="25"/>
  <c r="K102" i="25"/>
  <c r="K101" i="25" s="1"/>
  <c r="F51" i="22"/>
  <c r="L9" i="22"/>
  <c r="H37" i="22"/>
  <c r="K85" i="22"/>
  <c r="L92" i="22"/>
  <c r="K94" i="22"/>
  <c r="I74" i="22"/>
  <c r="L77" i="22"/>
  <c r="L79" i="22"/>
  <c r="L87" i="22"/>
  <c r="L50" i="22"/>
  <c r="I84" i="22"/>
  <c r="I83" i="22" s="1"/>
  <c r="L19" i="22"/>
  <c r="L25" i="22"/>
  <c r="G23" i="22"/>
  <c r="L43" i="22"/>
  <c r="H48" i="22"/>
  <c r="D51" i="22"/>
  <c r="I51" i="22"/>
  <c r="L58" i="22"/>
  <c r="G51" i="22"/>
  <c r="L69" i="22"/>
  <c r="L93" i="22"/>
  <c r="K97" i="22"/>
  <c r="G7" i="22"/>
  <c r="K48" i="22"/>
  <c r="D84" i="22"/>
  <c r="D83" i="22" s="1"/>
  <c r="L10" i="22"/>
  <c r="H11" i="22"/>
  <c r="L16" i="22"/>
  <c r="L31" i="22"/>
  <c r="I23" i="22"/>
  <c r="J51" i="22"/>
  <c r="L62" i="22"/>
  <c r="K64" i="22"/>
  <c r="L70" i="22"/>
  <c r="G84" i="22"/>
  <c r="G83" i="22" s="1"/>
  <c r="L86" i="22"/>
  <c r="H100" i="22"/>
  <c r="H99" i="22" s="1"/>
  <c r="K100" i="22"/>
  <c r="K99" i="22" s="1"/>
  <c r="K80" i="21"/>
  <c r="L40" i="21"/>
  <c r="L39" i="21" s="1"/>
  <c r="E84" i="21"/>
  <c r="E83" i="21" s="1"/>
  <c r="D7" i="21"/>
  <c r="I7" i="21"/>
  <c r="I104" i="21" s="1"/>
  <c r="L16" i="21"/>
  <c r="L14" i="21" s="1"/>
  <c r="H20" i="21"/>
  <c r="L31" i="21"/>
  <c r="I23" i="21"/>
  <c r="L43" i="21"/>
  <c r="H48" i="21"/>
  <c r="F51" i="21"/>
  <c r="H52" i="21"/>
  <c r="L57" i="21"/>
  <c r="L63" i="21"/>
  <c r="L72" i="21"/>
  <c r="L78" i="21"/>
  <c r="K89" i="21"/>
  <c r="H94" i="21"/>
  <c r="K94" i="21"/>
  <c r="H100" i="21"/>
  <c r="H99" i="21" s="1"/>
  <c r="H37" i="21"/>
  <c r="G7" i="21"/>
  <c r="G23" i="21"/>
  <c r="L60" i="21"/>
  <c r="L91" i="21"/>
  <c r="H11" i="21"/>
  <c r="L19" i="21"/>
  <c r="F23" i="21"/>
  <c r="K33" i="21"/>
  <c r="K46" i="21"/>
  <c r="L46" i="21" s="1"/>
  <c r="K48" i="21"/>
  <c r="E51" i="21"/>
  <c r="L66" i="21"/>
  <c r="F74" i="21"/>
  <c r="F84" i="21"/>
  <c r="F83" i="21" s="1"/>
  <c r="H89" i="21"/>
  <c r="L94" i="21"/>
  <c r="L100" i="21"/>
  <c r="L99" i="21" s="1"/>
  <c r="F23" i="20"/>
  <c r="L36" i="20"/>
  <c r="J7" i="20"/>
  <c r="L12" i="20"/>
  <c r="L31" i="20"/>
  <c r="D23" i="20"/>
  <c r="L35" i="20"/>
  <c r="L58" i="20"/>
  <c r="G51" i="20"/>
  <c r="L69" i="20"/>
  <c r="L13" i="20"/>
  <c r="H14" i="20"/>
  <c r="L40" i="20"/>
  <c r="L39" i="20" s="1"/>
  <c r="K41" i="20"/>
  <c r="L44" i="20"/>
  <c r="K46" i="20"/>
  <c r="K48" i="20"/>
  <c r="L50" i="20"/>
  <c r="L62" i="20"/>
  <c r="K64" i="20"/>
  <c r="L70" i="20"/>
  <c r="I74" i="20"/>
  <c r="L77" i="20"/>
  <c r="L79" i="20"/>
  <c r="E84" i="20"/>
  <c r="E83" i="20" s="1"/>
  <c r="J84" i="20"/>
  <c r="J83" i="20" s="1"/>
  <c r="L91" i="20"/>
  <c r="L11" i="20"/>
  <c r="H17" i="20"/>
  <c r="G23" i="20"/>
  <c r="L42" i="20"/>
  <c r="L60" i="20"/>
  <c r="F7" i="20"/>
  <c r="G7" i="20"/>
  <c r="G104" i="20" s="1"/>
  <c r="K11" i="20"/>
  <c r="L15" i="20"/>
  <c r="K33" i="20"/>
  <c r="L38" i="20"/>
  <c r="L37" i="20" s="1"/>
  <c r="D51" i="20"/>
  <c r="I51" i="20"/>
  <c r="L66" i="20"/>
  <c r="L68" i="20"/>
  <c r="F74" i="20"/>
  <c r="K89" i="20"/>
  <c r="H94" i="20"/>
  <c r="K94" i="20"/>
  <c r="H100" i="20"/>
  <c r="H99" i="20" s="1"/>
  <c r="D7" i="20"/>
  <c r="E7" i="20"/>
  <c r="L22" i="20"/>
  <c r="F84" i="20"/>
  <c r="F83" i="20" s="1"/>
  <c r="H11" i="20"/>
  <c r="L16" i="20"/>
  <c r="K17" i="20"/>
  <c r="K20" i="20"/>
  <c r="J23" i="20"/>
  <c r="L32" i="20"/>
  <c r="L34" i="20"/>
  <c r="H41" i="20"/>
  <c r="L45" i="20"/>
  <c r="E51" i="20"/>
  <c r="J51" i="20"/>
  <c r="L54" i="20"/>
  <c r="L63" i="20"/>
  <c r="L72" i="20"/>
  <c r="L78" i="20"/>
  <c r="L87" i="20"/>
  <c r="I84" i="20"/>
  <c r="I83" i="20" s="1"/>
  <c r="L96" i="20"/>
  <c r="L94" i="20" s="1"/>
  <c r="L73" i="17"/>
  <c r="G7" i="17"/>
  <c r="K41" i="17"/>
  <c r="K46" i="17"/>
  <c r="L46" i="17" s="1"/>
  <c r="K48" i="17"/>
  <c r="L91" i="17"/>
  <c r="L43" i="17"/>
  <c r="H48" i="17"/>
  <c r="L48" i="17" s="1"/>
  <c r="J74" i="17"/>
  <c r="L88" i="17"/>
  <c r="H89" i="17"/>
  <c r="L92" i="17"/>
  <c r="H94" i="17"/>
  <c r="E84" i="14"/>
  <c r="J84" i="14"/>
  <c r="J83" i="14" s="1"/>
  <c r="E51" i="14"/>
  <c r="J23" i="14"/>
  <c r="L28" i="14"/>
  <c r="G23" i="14"/>
  <c r="G104" i="14" s="1"/>
  <c r="L60" i="14"/>
  <c r="G84" i="14"/>
  <c r="G83" i="14" s="1"/>
  <c r="K85" i="14"/>
  <c r="J51" i="14"/>
  <c r="L73" i="14"/>
  <c r="L12" i="14"/>
  <c r="L31" i="14"/>
  <c r="L57" i="14"/>
  <c r="L61" i="14"/>
  <c r="L63" i="14"/>
  <c r="L77" i="14"/>
  <c r="G74" i="14"/>
  <c r="L93" i="14"/>
  <c r="L95" i="14"/>
  <c r="K97" i="14"/>
  <c r="L101" i="14"/>
  <c r="L100" i="14" s="1"/>
  <c r="L99" i="14" s="1"/>
  <c r="J74" i="14"/>
  <c r="L11" i="14"/>
  <c r="D7" i="14"/>
  <c r="L15" i="14"/>
  <c r="L14" i="14" s="1"/>
  <c r="I7" i="14"/>
  <c r="K26" i="14"/>
  <c r="D23" i="14"/>
  <c r="H33" i="14"/>
  <c r="K33" i="14"/>
  <c r="L36" i="14"/>
  <c r="L72" i="14"/>
  <c r="K89" i="14"/>
  <c r="H94" i="14"/>
  <c r="K94" i="14"/>
  <c r="E83" i="14"/>
  <c r="H100" i="14"/>
  <c r="H99" i="14" s="1"/>
  <c r="L50" i="14"/>
  <c r="L54" i="14"/>
  <c r="D51" i="14"/>
  <c r="D104" i="14" s="1"/>
  <c r="L66" i="14"/>
  <c r="F74" i="14"/>
  <c r="F84" i="14"/>
  <c r="F83" i="14" s="1"/>
  <c r="E7" i="14"/>
  <c r="J7" i="14"/>
  <c r="L10" i="14"/>
  <c r="L18" i="14"/>
  <c r="L17" i="14" s="1"/>
  <c r="F23" i="14"/>
  <c r="L35" i="14"/>
  <c r="L33" i="14" s="1"/>
  <c r="L58" i="14"/>
  <c r="L71" i="14"/>
  <c r="E74" i="14"/>
  <c r="L87" i="14"/>
  <c r="I84" i="14"/>
  <c r="I83" i="14" s="1"/>
  <c r="L96" i="14"/>
  <c r="L94" i="14" s="1"/>
  <c r="K100" i="14"/>
  <c r="K99" i="14" s="1"/>
  <c r="F51" i="13"/>
  <c r="F84" i="13"/>
  <c r="F83" i="13" s="1"/>
  <c r="L55" i="13"/>
  <c r="L57" i="13"/>
  <c r="L59" i="13"/>
  <c r="I51" i="13"/>
  <c r="D84" i="13"/>
  <c r="D83" i="13" s="1"/>
  <c r="L94" i="13"/>
  <c r="L13" i="13"/>
  <c r="L44" i="13"/>
  <c r="K46" i="13"/>
  <c r="K48" i="13"/>
  <c r="L58" i="13"/>
  <c r="L69" i="13"/>
  <c r="K94" i="13"/>
  <c r="E7" i="13"/>
  <c r="D23" i="13"/>
  <c r="L38" i="13"/>
  <c r="L37" i="13" s="1"/>
  <c r="L42" i="13"/>
  <c r="L60" i="13"/>
  <c r="D7" i="13"/>
  <c r="L10" i="13"/>
  <c r="G7" i="13"/>
  <c r="H33" i="13"/>
  <c r="L36" i="13"/>
  <c r="L33" i="13" s="1"/>
  <c r="L40" i="13"/>
  <c r="L39" i="13" s="1"/>
  <c r="G51" i="13"/>
  <c r="H67" i="13"/>
  <c r="L86" i="13"/>
  <c r="K89" i="13"/>
  <c r="H94" i="13"/>
  <c r="H8" i="13"/>
  <c r="K11" i="13"/>
  <c r="H14" i="13"/>
  <c r="L22" i="13"/>
  <c r="I23" i="13"/>
  <c r="I104" i="13" s="1"/>
  <c r="H29" i="13"/>
  <c r="L50" i="13"/>
  <c r="E51" i="13"/>
  <c r="L54" i="13"/>
  <c r="D51" i="13"/>
  <c r="L66" i="13"/>
  <c r="L68" i="13"/>
  <c r="L67" i="13" s="1"/>
  <c r="F74" i="13"/>
  <c r="F104" i="13" s="1"/>
  <c r="H75" i="13"/>
  <c r="I84" i="13"/>
  <c r="I83" i="13" s="1"/>
  <c r="K8" i="13"/>
  <c r="K7" i="13" s="1"/>
  <c r="L19" i="13"/>
  <c r="L17" i="13" s="1"/>
  <c r="H20" i="13"/>
  <c r="E23" i="13"/>
  <c r="L28" i="13"/>
  <c r="L30" i="13"/>
  <c r="L29" i="13" s="1"/>
  <c r="L32" i="13"/>
  <c r="K33" i="13"/>
  <c r="L45" i="13"/>
  <c r="L41" i="13" s="1"/>
  <c r="L46" i="13"/>
  <c r="H48" i="13"/>
  <c r="H52" i="13"/>
  <c r="L63" i="13"/>
  <c r="H64" i="13"/>
  <c r="L64" i="13" s="1"/>
  <c r="L72" i="13"/>
  <c r="L76" i="13"/>
  <c r="L78" i="13"/>
  <c r="G84" i="13"/>
  <c r="G83" i="13" s="1"/>
  <c r="E84" i="13"/>
  <c r="E83" i="13" s="1"/>
  <c r="L91" i="13"/>
  <c r="L93" i="13"/>
  <c r="L101" i="13"/>
  <c r="L82" i="17"/>
  <c r="K80" i="17"/>
  <c r="K80" i="13"/>
  <c r="K80" i="14"/>
  <c r="L82" i="14"/>
  <c r="K80" i="20"/>
  <c r="L82" i="20"/>
  <c r="L82" i="21"/>
  <c r="L58" i="21"/>
  <c r="L56" i="21" s="1"/>
  <c r="K56" i="21"/>
  <c r="E45" i="28"/>
  <c r="E24" i="28" s="1"/>
  <c r="J74" i="19"/>
  <c r="H25" i="17"/>
  <c r="H24" i="17" s="1"/>
  <c r="D54" i="25"/>
  <c r="D38" i="27"/>
  <c r="L95" i="27"/>
  <c r="G24" i="27"/>
  <c r="K60" i="27"/>
  <c r="F78" i="27"/>
  <c r="D88" i="27"/>
  <c r="D87" i="27" s="1"/>
  <c r="L39" i="27"/>
  <c r="I24" i="27"/>
  <c r="L32" i="27"/>
  <c r="L36" i="27"/>
  <c r="L47" i="27"/>
  <c r="K20" i="27"/>
  <c r="E24" i="27"/>
  <c r="J24" i="27"/>
  <c r="F24" i="27"/>
  <c r="H27" i="27"/>
  <c r="D80" i="21"/>
  <c r="D74" i="21" s="1"/>
  <c r="D30" i="27"/>
  <c r="D58" i="25"/>
  <c r="D80" i="13"/>
  <c r="D74" i="13" s="1"/>
  <c r="H82" i="19"/>
  <c r="L82" i="19" s="1"/>
  <c r="D71" i="27"/>
  <c r="D55" i="27" s="1"/>
  <c r="D80" i="17"/>
  <c r="D74" i="17" s="1"/>
  <c r="D80" i="20"/>
  <c r="D74" i="20" s="1"/>
  <c r="L23" i="28"/>
  <c r="L40" i="28"/>
  <c r="I55" i="28"/>
  <c r="L58" i="28"/>
  <c r="L62"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L20" i="28" s="1"/>
  <c r="K27" i="28"/>
  <c r="L36" i="28"/>
  <c r="L42" i="28"/>
  <c r="L41" i="28" s="1"/>
  <c r="L47" i="28"/>
  <c r="H52" i="28"/>
  <c r="F55" i="28"/>
  <c r="H56" i="28"/>
  <c r="K68" i="28"/>
  <c r="L70" i="28"/>
  <c r="K71" i="28"/>
  <c r="I78" i="28"/>
  <c r="L83" i="28"/>
  <c r="L85" i="28"/>
  <c r="G88" i="28"/>
  <c r="G87" i="28" s="1"/>
  <c r="L90" i="28"/>
  <c r="L96" i="28"/>
  <c r="K98" i="28"/>
  <c r="L106" i="28"/>
  <c r="J55" i="28"/>
  <c r="L82" i="28"/>
  <c r="H8" i="28"/>
  <c r="K17" i="28"/>
  <c r="H34" i="28"/>
  <c r="L37" i="28"/>
  <c r="L61" i="28"/>
  <c r="H68" i="28"/>
  <c r="L73" i="28"/>
  <c r="L75" i="28"/>
  <c r="E78" i="28"/>
  <c r="J78" i="28"/>
  <c r="K93" i="28"/>
  <c r="L100" i="28"/>
  <c r="L9" i="28"/>
  <c r="L29" i="28"/>
  <c r="K38" i="28"/>
  <c r="K43" i="28"/>
  <c r="D78" i="28"/>
  <c r="L10" i="28"/>
  <c r="K11" i="28"/>
  <c r="K14" i="28"/>
  <c r="L32" i="28"/>
  <c r="H60" i="28"/>
  <c r="L65" i="28"/>
  <c r="I88" i="28"/>
  <c r="I87" i="28" s="1"/>
  <c r="F24" i="28"/>
  <c r="J24" i="28"/>
  <c r="E88" i="28"/>
  <c r="E87" i="28" s="1"/>
  <c r="J88" i="28"/>
  <c r="J87" i="28" s="1"/>
  <c r="L95" i="28"/>
  <c r="L97" i="28"/>
  <c r="H11" i="28"/>
  <c r="G24" i="28"/>
  <c r="L49" i="28"/>
  <c r="L51" i="28"/>
  <c r="L53" i="28"/>
  <c r="L59" i="28"/>
  <c r="L66" i="28"/>
  <c r="F88" i="28"/>
  <c r="F87" i="28" s="1"/>
  <c r="L99" i="28"/>
  <c r="D55" i="28"/>
  <c r="H38" i="28"/>
  <c r="L18" i="28"/>
  <c r="I24" i="28"/>
  <c r="K25" i="28"/>
  <c r="H79" i="28"/>
  <c r="L80" i="28"/>
  <c r="G7" i="28"/>
  <c r="L48" i="28"/>
  <c r="H45" i="28"/>
  <c r="L57" i="28"/>
  <c r="K56" i="28"/>
  <c r="L74" i="28"/>
  <c r="H71" i="28"/>
  <c r="K79" i="28"/>
  <c r="H84" i="28"/>
  <c r="H101" i="28"/>
  <c r="L102" i="28"/>
  <c r="D24" i="28"/>
  <c r="L31" i="28"/>
  <c r="H30" i="28"/>
  <c r="L13" i="28"/>
  <c r="H14" i="28"/>
  <c r="L15" i="28"/>
  <c r="H25" i="28"/>
  <c r="L26" i="28"/>
  <c r="H27" i="28"/>
  <c r="L28" i="28"/>
  <c r="L33" i="28"/>
  <c r="K30" i="28"/>
  <c r="L35" i="28"/>
  <c r="K34" i="28"/>
  <c r="K60" i="28"/>
  <c r="H89" i="28"/>
  <c r="L92" i="28"/>
  <c r="H93" i="28"/>
  <c r="L94" i="28"/>
  <c r="I55" i="27"/>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4" i="27"/>
  <c r="L43" i="27" s="1"/>
  <c r="L46" i="27"/>
  <c r="F55" i="27"/>
  <c r="L61" i="27"/>
  <c r="L63" i="27"/>
  <c r="L65" i="27"/>
  <c r="L67" i="27"/>
  <c r="H79" i="27"/>
  <c r="L97" i="27"/>
  <c r="L99" i="27"/>
  <c r="K101" i="27"/>
  <c r="L101" i="27" s="1"/>
  <c r="L106" i="27"/>
  <c r="L31" i="27"/>
  <c r="H11" i="27"/>
  <c r="E7" i="27"/>
  <c r="L16" i="27"/>
  <c r="L18" i="27"/>
  <c r="H20" i="27"/>
  <c r="L54" i="27"/>
  <c r="L58" i="27"/>
  <c r="L70" i="27"/>
  <c r="L72" i="27"/>
  <c r="L80" i="27"/>
  <c r="H84" i="27"/>
  <c r="H93" i="27"/>
  <c r="H104" i="27"/>
  <c r="H103" i="27" s="1"/>
  <c r="F7" i="27"/>
  <c r="J7" i="27"/>
  <c r="L9" i="27"/>
  <c r="L13" i="27"/>
  <c r="L11" i="27" s="1"/>
  <c r="H14" i="27"/>
  <c r="L23" i="27"/>
  <c r="H30" i="27"/>
  <c r="K34" i="27"/>
  <c r="L49" i="27"/>
  <c r="H52" i="27"/>
  <c r="H56" i="27"/>
  <c r="H68" i="27"/>
  <c r="L76" i="27"/>
  <c r="L86" i="27"/>
  <c r="L84" i="27" s="1"/>
  <c r="J88" i="27"/>
  <c r="J87" i="27" s="1"/>
  <c r="K93" i="27"/>
  <c r="H98" i="27"/>
  <c r="G7" i="27"/>
  <c r="L10" i="27"/>
  <c r="K11" i="27"/>
  <c r="K14" i="27"/>
  <c r="L33" i="27"/>
  <c r="L35" i="27"/>
  <c r="H45" i="27"/>
  <c r="K56" i="27"/>
  <c r="L62" i="27"/>
  <c r="L75" i="27"/>
  <c r="L83" i="27"/>
  <c r="K84" i="27"/>
  <c r="F88" i="27"/>
  <c r="F87" i="27" s="1"/>
  <c r="L91" i="27"/>
  <c r="I88" i="27"/>
  <c r="I87" i="27" s="1"/>
  <c r="L100" i="27"/>
  <c r="K104" i="27"/>
  <c r="K103" i="27" s="1"/>
  <c r="L50" i="27"/>
  <c r="L68" i="27"/>
  <c r="K17" i="27"/>
  <c r="K30" i="27"/>
  <c r="K41" i="27"/>
  <c r="K43" i="27"/>
  <c r="K45" i="27"/>
  <c r="H60" i="27"/>
  <c r="K71" i="27"/>
  <c r="K79" i="27"/>
  <c r="H89" i="27"/>
  <c r="H34" i="27"/>
  <c r="L15" i="27"/>
  <c r="K25" i="27"/>
  <c r="L26" i="27"/>
  <c r="L28" i="27"/>
  <c r="L51" i="27"/>
  <c r="L53" i="27"/>
  <c r="L57" i="27"/>
  <c r="L69" i="27"/>
  <c r="D79" i="27"/>
  <c r="D78" i="27" s="1"/>
  <c r="L94" i="27"/>
  <c r="L102" i="27"/>
  <c r="F25" i="25"/>
  <c r="G25" i="25"/>
  <c r="K48" i="25"/>
  <c r="L48" i="25" s="1"/>
  <c r="E53" i="25"/>
  <c r="E76" i="25"/>
  <c r="L22" i="25"/>
  <c r="L47" i="25"/>
  <c r="L57" i="25"/>
  <c r="L71" i="25"/>
  <c r="F76" i="25"/>
  <c r="K91" i="25"/>
  <c r="K96" i="25"/>
  <c r="G7" i="25"/>
  <c r="L9" i="25"/>
  <c r="E7" i="25"/>
  <c r="K15" i="25"/>
  <c r="E25" i="25"/>
  <c r="J25" i="25"/>
  <c r="L40" i="25"/>
  <c r="L39" i="25" s="1"/>
  <c r="L46" i="25"/>
  <c r="K54" i="25"/>
  <c r="L60" i="25"/>
  <c r="L62" i="25"/>
  <c r="L64" i="25"/>
  <c r="L68" i="25"/>
  <c r="H69" i="25"/>
  <c r="H82" i="25"/>
  <c r="K82" i="25"/>
  <c r="G86" i="25"/>
  <c r="G85" i="25" s="1"/>
  <c r="H87" i="25"/>
  <c r="L90" i="25"/>
  <c r="H91" i="25"/>
  <c r="L94" i="25"/>
  <c r="L98" i="25"/>
  <c r="L96" i="25" s="1"/>
  <c r="H102" i="25"/>
  <c r="H101" i="25" s="1"/>
  <c r="K21" i="25"/>
  <c r="I25" i="25"/>
  <c r="H31" i="25"/>
  <c r="H50" i="25"/>
  <c r="L55" i="25"/>
  <c r="J53" i="25"/>
  <c r="E86" i="25"/>
  <c r="E85" i="25" s="1"/>
  <c r="K58" i="25"/>
  <c r="J7" i="25"/>
  <c r="L13" i="25"/>
  <c r="H28" i="25"/>
  <c r="K28" i="25"/>
  <c r="K35" i="25"/>
  <c r="F53" i="25"/>
  <c r="K69" i="25"/>
  <c r="D76" i="25"/>
  <c r="L79" i="25"/>
  <c r="H43" i="25"/>
  <c r="F7" i="25"/>
  <c r="H12" i="25"/>
  <c r="K26" i="25"/>
  <c r="L32" i="25"/>
  <c r="L34" i="25"/>
  <c r="H35" i="25"/>
  <c r="L38" i="25"/>
  <c r="K43" i="25"/>
  <c r="G53" i="25"/>
  <c r="L61" i="25"/>
  <c r="L63" i="25"/>
  <c r="L65" i="25"/>
  <c r="L67" i="25"/>
  <c r="L74" i="25"/>
  <c r="L78" i="25"/>
  <c r="L83" i="25"/>
  <c r="L88" i="25"/>
  <c r="H96" i="25"/>
  <c r="I86" i="25"/>
  <c r="I85" i="25" s="1"/>
  <c r="L99" i="25"/>
  <c r="H15" i="25"/>
  <c r="D7" i="25"/>
  <c r="L10" i="25"/>
  <c r="L56" i="25"/>
  <c r="H54" i="25"/>
  <c r="L24" i="25"/>
  <c r="H21" i="25"/>
  <c r="L27" i="25"/>
  <c r="H26" i="25"/>
  <c r="H19" i="25"/>
  <c r="D26" i="25"/>
  <c r="D25" i="25" s="1"/>
  <c r="H59" i="25"/>
  <c r="L70" i="25"/>
  <c r="K77" i="25"/>
  <c r="K76" i="25" s="1"/>
  <c r="D155" i="42" s="1"/>
  <c r="L93" i="25"/>
  <c r="L14" i="25"/>
  <c r="L16" i="25"/>
  <c r="L36" i="25"/>
  <c r="H39" i="25"/>
  <c r="L42" i="25"/>
  <c r="L41" i="25" s="1"/>
  <c r="L44" i="25"/>
  <c r="H66" i="25"/>
  <c r="L66" i="25" s="1"/>
  <c r="H77" i="25"/>
  <c r="L92" i="25"/>
  <c r="L100" i="25"/>
  <c r="L104" i="25"/>
  <c r="L102" i="25" s="1"/>
  <c r="L101" i="25" s="1"/>
  <c r="K12" i="25"/>
  <c r="H8" i="22"/>
  <c r="L27" i="22"/>
  <c r="L26" i="22" s="1"/>
  <c r="D23" i="22"/>
  <c r="H29" i="22"/>
  <c r="E23" i="22"/>
  <c r="L35" i="22"/>
  <c r="L45" i="22"/>
  <c r="L47" i="22"/>
  <c r="L60" i="22"/>
  <c r="J74" i="22"/>
  <c r="E84" i="22"/>
  <c r="E83" i="22" s="1"/>
  <c r="J84" i="22"/>
  <c r="J83" i="22" s="1"/>
  <c r="L91" i="22"/>
  <c r="L12" i="22"/>
  <c r="E7" i="22"/>
  <c r="K14" i="22"/>
  <c r="K17" i="22"/>
  <c r="H20" i="22"/>
  <c r="L40" i="22"/>
  <c r="L39" i="22" s="1"/>
  <c r="L49" i="22"/>
  <c r="L66" i="22"/>
  <c r="F74" i="22"/>
  <c r="K80" i="22"/>
  <c r="F84" i="22"/>
  <c r="F83" i="22" s="1"/>
  <c r="L95" i="22"/>
  <c r="L94" i="22" s="1"/>
  <c r="F7" i="22"/>
  <c r="J7" i="22"/>
  <c r="D7" i="22"/>
  <c r="L13" i="22"/>
  <c r="L15" i="22"/>
  <c r="L21" i="22"/>
  <c r="K33" i="22"/>
  <c r="K46" i="22"/>
  <c r="L46" i="22" s="1"/>
  <c r="K56" i="22"/>
  <c r="L63" i="22"/>
  <c r="L72" i="22"/>
  <c r="L78" i="22"/>
  <c r="D74" i="22"/>
  <c r="L82" i="22"/>
  <c r="K89" i="22"/>
  <c r="H94" i="22"/>
  <c r="L101" i="22"/>
  <c r="H56" i="22"/>
  <c r="H17" i="22"/>
  <c r="L18" i="22"/>
  <c r="L68" i="22"/>
  <c r="K67" i="22"/>
  <c r="L44" i="22"/>
  <c r="H41" i="22"/>
  <c r="H64" i="22"/>
  <c r="L64" i="22" s="1"/>
  <c r="L65" i="22"/>
  <c r="E74" i="22"/>
  <c r="H80" i="22"/>
  <c r="L81" i="22"/>
  <c r="H14" i="22"/>
  <c r="F23" i="22"/>
  <c r="J23" i="22"/>
  <c r="K26" i="22"/>
  <c r="L53" i="22"/>
  <c r="K52" i="22"/>
  <c r="H75" i="22"/>
  <c r="H97" i="22"/>
  <c r="L98" i="22"/>
  <c r="E51" i="22"/>
  <c r="I7" i="22"/>
  <c r="K24" i="22"/>
  <c r="L32" i="22"/>
  <c r="H33" i="22"/>
  <c r="L34" i="22"/>
  <c r="K41" i="22"/>
  <c r="H67" i="22"/>
  <c r="L76" i="22"/>
  <c r="K75" i="22"/>
  <c r="K74" i="22" s="1"/>
  <c r="L88" i="22"/>
  <c r="H85" i="22"/>
  <c r="H89" i="22"/>
  <c r="L90" i="22"/>
  <c r="H52" i="22"/>
  <c r="H17" i="21"/>
  <c r="L18" i="21"/>
  <c r="L27" i="21"/>
  <c r="L26" i="21" s="1"/>
  <c r="K26" i="21"/>
  <c r="H64" i="21"/>
  <c r="L64" i="21" s="1"/>
  <c r="L65" i="21"/>
  <c r="H80" i="21"/>
  <c r="L81" i="21"/>
  <c r="J23" i="21"/>
  <c r="K24" i="21"/>
  <c r="L85" i="21"/>
  <c r="H14" i="21"/>
  <c r="L41" i="21"/>
  <c r="H67" i="21"/>
  <c r="L76" i="21"/>
  <c r="L75" i="21" s="1"/>
  <c r="K75" i="21"/>
  <c r="K74" i="21" s="1"/>
  <c r="K84" i="21"/>
  <c r="K83" i="21" s="1"/>
  <c r="L97" i="21"/>
  <c r="L21" i="21"/>
  <c r="L20" i="21" s="1"/>
  <c r="K20" i="21"/>
  <c r="H33" i="21"/>
  <c r="L34" i="21"/>
  <c r="L33" i="21" s="1"/>
  <c r="K8" i="21"/>
  <c r="L9" i="21"/>
  <c r="L8" i="21" s="1"/>
  <c r="L29" i="21"/>
  <c r="K52" i="21"/>
  <c r="L53" i="21"/>
  <c r="L52" i="21" s="1"/>
  <c r="H75" i="21"/>
  <c r="F104" i="21"/>
  <c r="L11" i="21"/>
  <c r="E104" i="21"/>
  <c r="E105" i="21" s="1"/>
  <c r="L24" i="21"/>
  <c r="K41" i="21"/>
  <c r="J51" i="21"/>
  <c r="D56" i="21"/>
  <c r="D51" i="21" s="1"/>
  <c r="H56" i="21"/>
  <c r="K67" i="21"/>
  <c r="L68" i="21"/>
  <c r="H29" i="21"/>
  <c r="H85" i="21"/>
  <c r="H84" i="21" s="1"/>
  <c r="H83" i="21" s="1"/>
  <c r="L90" i="21"/>
  <c r="L89" i="21" s="1"/>
  <c r="L98" i="21"/>
  <c r="H41" i="21"/>
  <c r="H48" i="20"/>
  <c r="L48" i="20" s="1"/>
  <c r="L49" i="20"/>
  <c r="K8" i="20"/>
  <c r="K56" i="20"/>
  <c r="E74" i="20"/>
  <c r="E104" i="20" s="1"/>
  <c r="E105" i="20" s="1"/>
  <c r="H80" i="20"/>
  <c r="L81" i="20"/>
  <c r="L29" i="20"/>
  <c r="H46" i="20"/>
  <c r="L46" i="20" s="1"/>
  <c r="L47" i="20"/>
  <c r="H24" i="20"/>
  <c r="L25" i="20"/>
  <c r="H26" i="20"/>
  <c r="L27" i="20"/>
  <c r="L26" i="20" s="1"/>
  <c r="H29" i="20"/>
  <c r="H33" i="20"/>
  <c r="L41" i="20"/>
  <c r="K67" i="20"/>
  <c r="H75" i="20"/>
  <c r="H97" i="20"/>
  <c r="L97" i="20" s="1"/>
  <c r="L98" i="20"/>
  <c r="H8" i="20"/>
  <c r="L9" i="20"/>
  <c r="L8" i="20" s="1"/>
  <c r="I23" i="20"/>
  <c r="K24" i="20"/>
  <c r="H64" i="20"/>
  <c r="L65" i="20"/>
  <c r="L19" i="20"/>
  <c r="L17" i="20" s="1"/>
  <c r="H20" i="20"/>
  <c r="L21" i="20"/>
  <c r="K26" i="20"/>
  <c r="H52" i="20"/>
  <c r="L53" i="20"/>
  <c r="L52" i="20" s="1"/>
  <c r="L59" i="20"/>
  <c r="H56" i="20"/>
  <c r="H67" i="20"/>
  <c r="L76" i="20"/>
  <c r="K75" i="20"/>
  <c r="L88" i="20"/>
  <c r="H85" i="20"/>
  <c r="H89" i="20"/>
  <c r="L90" i="20"/>
  <c r="I7" i="19"/>
  <c r="H11" i="19"/>
  <c r="K11" i="19"/>
  <c r="K14" i="19"/>
  <c r="L18" i="19"/>
  <c r="L19" i="19"/>
  <c r="H20" i="19"/>
  <c r="I23" i="19"/>
  <c r="L27" i="19"/>
  <c r="L28" i="19"/>
  <c r="H29" i="19"/>
  <c r="K33" i="19"/>
  <c r="L44" i="19"/>
  <c r="H46" i="19"/>
  <c r="L46" i="19" s="1"/>
  <c r="L49" i="19"/>
  <c r="F51" i="19"/>
  <c r="J51" i="19"/>
  <c r="L62" i="19"/>
  <c r="K64" i="19"/>
  <c r="L66" i="19"/>
  <c r="L68" i="19"/>
  <c r="L79" i="19"/>
  <c r="G83" i="19"/>
  <c r="E84" i="19"/>
  <c r="E83" i="19" s="1"/>
  <c r="L91" i="19"/>
  <c r="E7" i="19"/>
  <c r="L9" i="19"/>
  <c r="L13" i="19"/>
  <c r="L11" i="19" s="1"/>
  <c r="H14" i="19"/>
  <c r="K17" i="19"/>
  <c r="E23" i="19"/>
  <c r="K26" i="19"/>
  <c r="H33" i="19"/>
  <c r="L38" i="19"/>
  <c r="L37" i="19" s="1"/>
  <c r="L42" i="19"/>
  <c r="L52" i="19"/>
  <c r="E51" i="19"/>
  <c r="K67" i="19"/>
  <c r="F74" i="19"/>
  <c r="I74" i="19"/>
  <c r="H89" i="19"/>
  <c r="K94" i="19"/>
  <c r="L100" i="19"/>
  <c r="L99" i="19" s="1"/>
  <c r="L10" i="19"/>
  <c r="K41" i="19"/>
  <c r="L45" i="19"/>
  <c r="K48" i="19"/>
  <c r="L48" i="19" s="1"/>
  <c r="H52" i="19"/>
  <c r="K52" i="19"/>
  <c r="L55" i="19"/>
  <c r="K56" i="19"/>
  <c r="L63" i="19"/>
  <c r="L70" i="19"/>
  <c r="K75" i="19"/>
  <c r="L78" i="19"/>
  <c r="E74" i="19"/>
  <c r="K89" i="19"/>
  <c r="K84" i="19" s="1"/>
  <c r="K83" i="19" s="1"/>
  <c r="L96" i="19"/>
  <c r="L94" i="19" s="1"/>
  <c r="L97" i="19"/>
  <c r="D74" i="19"/>
  <c r="L25" i="19"/>
  <c r="H24" i="19"/>
  <c r="L58" i="19"/>
  <c r="H56" i="19"/>
  <c r="L41" i="19"/>
  <c r="L64" i="19"/>
  <c r="D56" i="19"/>
  <c r="D51" i="19" s="1"/>
  <c r="H100" i="19"/>
  <c r="H99" i="19" s="1"/>
  <c r="D24" i="19"/>
  <c r="D23" i="19" s="1"/>
  <c r="H85" i="19"/>
  <c r="H94" i="19"/>
  <c r="L15" i="19"/>
  <c r="L14" i="19" s="1"/>
  <c r="L34" i="19"/>
  <c r="I51" i="19"/>
  <c r="L65" i="19"/>
  <c r="H67" i="19"/>
  <c r="H75" i="19"/>
  <c r="L81" i="19"/>
  <c r="L90" i="19"/>
  <c r="L89" i="19" s="1"/>
  <c r="L98" i="19"/>
  <c r="K11" i="17"/>
  <c r="F23" i="17"/>
  <c r="H26" i="17"/>
  <c r="G74" i="17"/>
  <c r="F84" i="17"/>
  <c r="F83" i="17" s="1"/>
  <c r="H11" i="17"/>
  <c r="K29" i="17"/>
  <c r="L15" i="17"/>
  <c r="H20" i="17"/>
  <c r="L42" i="17"/>
  <c r="L60" i="17"/>
  <c r="L66" i="17"/>
  <c r="G51" i="17"/>
  <c r="L86" i="17"/>
  <c r="L10" i="17"/>
  <c r="H52" i="17"/>
  <c r="L57" i="17"/>
  <c r="L59" i="17"/>
  <c r="L61" i="17"/>
  <c r="L63" i="17"/>
  <c r="L69" i="17"/>
  <c r="D84" i="17"/>
  <c r="D83" i="17" s="1"/>
  <c r="L102" i="17"/>
  <c r="D23" i="17"/>
  <c r="D7" i="17"/>
  <c r="L19" i="17"/>
  <c r="L40" i="17"/>
  <c r="L39" i="17" s="1"/>
  <c r="L47" i="17"/>
  <c r="E7" i="17"/>
  <c r="J7" i="17"/>
  <c r="L16" i="17"/>
  <c r="I23" i="17"/>
  <c r="K33" i="17"/>
  <c r="L38" i="17"/>
  <c r="L37" i="17" s="1"/>
  <c r="I51" i="17"/>
  <c r="L58" i="17"/>
  <c r="L71" i="17"/>
  <c r="K85" i="17"/>
  <c r="L87" i="17"/>
  <c r="I84" i="17"/>
  <c r="I83" i="17" s="1"/>
  <c r="K94" i="17"/>
  <c r="K100" i="17"/>
  <c r="K99" i="17" s="1"/>
  <c r="I7" i="17"/>
  <c r="H14" i="17"/>
  <c r="L45" i="17"/>
  <c r="L49" i="17"/>
  <c r="L72" i="17"/>
  <c r="K89" i="17"/>
  <c r="H8" i="17"/>
  <c r="L13" i="17"/>
  <c r="L11" i="17" s="1"/>
  <c r="K14" i="17"/>
  <c r="E23" i="17"/>
  <c r="L31" i="17"/>
  <c r="G23" i="17"/>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F7" i="17"/>
  <c r="H17" i="17"/>
  <c r="L18" i="17"/>
  <c r="J51" i="17"/>
  <c r="D56" i="17"/>
  <c r="D51" i="17" s="1"/>
  <c r="H56" i="17"/>
  <c r="L68" i="17"/>
  <c r="K67" i="17"/>
  <c r="I74" i="17"/>
  <c r="L97" i="17"/>
  <c r="L9" i="17"/>
  <c r="L8" i="17" s="1"/>
  <c r="K8" i="17"/>
  <c r="K17" i="17"/>
  <c r="L27" i="17"/>
  <c r="L26" i="17" s="1"/>
  <c r="K26" i="17"/>
  <c r="L32" i="17"/>
  <c r="H29" i="17"/>
  <c r="H33" i="17"/>
  <c r="L34" i="17"/>
  <c r="L33" i="17" s="1"/>
  <c r="F51" i="17"/>
  <c r="K56" i="17"/>
  <c r="H64" i="17"/>
  <c r="L65" i="17"/>
  <c r="E74" i="17"/>
  <c r="H80" i="17"/>
  <c r="H74" i="17" s="1"/>
  <c r="L81" i="17"/>
  <c r="H85" i="17"/>
  <c r="L90" i="17"/>
  <c r="L96" i="17"/>
  <c r="L94" i="17" s="1"/>
  <c r="L98" i="17"/>
  <c r="H46" i="14"/>
  <c r="L46" i="14" s="1"/>
  <c r="L47" i="14"/>
  <c r="H64" i="14"/>
  <c r="L64" i="14" s="1"/>
  <c r="L65" i="14"/>
  <c r="H80" i="14"/>
  <c r="L81" i="14"/>
  <c r="H8" i="14"/>
  <c r="L9" i="14"/>
  <c r="K11" i="14"/>
  <c r="H20" i="14"/>
  <c r="L21" i="14"/>
  <c r="L20" i="14" s="1"/>
  <c r="E23" i="14"/>
  <c r="L30" i="14"/>
  <c r="L29" i="14" s="1"/>
  <c r="K29" i="14"/>
  <c r="L38" i="14"/>
  <c r="L37" i="14" s="1"/>
  <c r="K37" i="14"/>
  <c r="K52" i="14"/>
  <c r="H97" i="14"/>
  <c r="L97" i="14" s="1"/>
  <c r="L98" i="14"/>
  <c r="H56" i="14"/>
  <c r="L59" i="14"/>
  <c r="L68" i="14"/>
  <c r="K67" i="14"/>
  <c r="I23" i="14"/>
  <c r="K24" i="14"/>
  <c r="H48" i="14"/>
  <c r="L48" i="14" s="1"/>
  <c r="L49" i="14"/>
  <c r="H52" i="14"/>
  <c r="L53" i="14"/>
  <c r="L52" i="14" s="1"/>
  <c r="K8" i="14"/>
  <c r="K20" i="14"/>
  <c r="H24" i="14"/>
  <c r="L25" i="14"/>
  <c r="H26" i="14"/>
  <c r="L27" i="14"/>
  <c r="L26" i="14" s="1"/>
  <c r="K39" i="14"/>
  <c r="L40" i="14"/>
  <c r="L39" i="14" s="1"/>
  <c r="L42" i="14"/>
  <c r="L41" i="14" s="1"/>
  <c r="K41" i="14"/>
  <c r="L76" i="14"/>
  <c r="L75" i="14" s="1"/>
  <c r="K75" i="14"/>
  <c r="L88" i="14"/>
  <c r="H85" i="14"/>
  <c r="H89" i="14"/>
  <c r="L90" i="14"/>
  <c r="H14" i="14"/>
  <c r="H29" i="14"/>
  <c r="H41" i="14"/>
  <c r="H67" i="14"/>
  <c r="H75" i="14"/>
  <c r="L82" i="13"/>
  <c r="J74" i="13"/>
  <c r="E74" i="13"/>
  <c r="H80" i="13"/>
  <c r="H74" i="13" s="1"/>
  <c r="L85" i="13"/>
  <c r="K84" i="13"/>
  <c r="K83" i="13" s="1"/>
  <c r="L97" i="13"/>
  <c r="L12" i="13"/>
  <c r="L11" i="13" s="1"/>
  <c r="K29" i="13"/>
  <c r="K37" i="13"/>
  <c r="K39" i="13"/>
  <c r="K41" i="13"/>
  <c r="H56" i="13"/>
  <c r="K67" i="13"/>
  <c r="K51" i="13" s="1"/>
  <c r="K75" i="13"/>
  <c r="H85" i="13"/>
  <c r="H17" i="13"/>
  <c r="L9" i="13"/>
  <c r="L8" i="13" s="1"/>
  <c r="L21" i="13"/>
  <c r="K24" i="13"/>
  <c r="L25" i="13"/>
  <c r="L27" i="13"/>
  <c r="H41" i="13"/>
  <c r="L47" i="13"/>
  <c r="L49" i="13"/>
  <c r="L53" i="13"/>
  <c r="L65" i="13"/>
  <c r="L81" i="13"/>
  <c r="L90" i="13"/>
  <c r="L98" i="13"/>
  <c r="L102" i="13"/>
  <c r="K78" i="28" l="1"/>
  <c r="L79" i="27"/>
  <c r="L14" i="27"/>
  <c r="L17" i="27"/>
  <c r="L15" i="25"/>
  <c r="L20" i="22"/>
  <c r="L100" i="22"/>
  <c r="L99" i="22" s="1"/>
  <c r="L8" i="22"/>
  <c r="L89" i="22"/>
  <c r="L41" i="22"/>
  <c r="L26" i="19"/>
  <c r="L33" i="19"/>
  <c r="L56" i="19"/>
  <c r="L51" i="19" s="1"/>
  <c r="L75" i="19"/>
  <c r="K51" i="19"/>
  <c r="E104" i="19"/>
  <c r="E105" i="19" s="1"/>
  <c r="K7" i="19"/>
  <c r="L67" i="19"/>
  <c r="L20" i="19"/>
  <c r="K74" i="19"/>
  <c r="H7" i="19"/>
  <c r="K23" i="19"/>
  <c r="J104" i="19"/>
  <c r="K74" i="17"/>
  <c r="K84" i="17"/>
  <c r="K83" i="17" s="1"/>
  <c r="L14" i="17"/>
  <c r="L7" i="17" s="1"/>
  <c r="L17" i="17"/>
  <c r="L85" i="17"/>
  <c r="L89" i="13"/>
  <c r="H7" i="13"/>
  <c r="H51" i="13"/>
  <c r="H104" i="13" s="1"/>
  <c r="J104" i="13"/>
  <c r="F104" i="19"/>
  <c r="L80" i="17"/>
  <c r="J104" i="14"/>
  <c r="L11" i="28"/>
  <c r="L34" i="28"/>
  <c r="L38" i="28"/>
  <c r="L29" i="22"/>
  <c r="L52" i="22"/>
  <c r="G104" i="22"/>
  <c r="L14" i="22"/>
  <c r="L97" i="22"/>
  <c r="H7" i="22"/>
  <c r="D104" i="13"/>
  <c r="D106" i="13" s="1"/>
  <c r="L35" i="25"/>
  <c r="E106" i="25"/>
  <c r="E107" i="25" s="1"/>
  <c r="L8" i="25"/>
  <c r="L50" i="25"/>
  <c r="L80" i="21"/>
  <c r="L74" i="21" s="1"/>
  <c r="L27" i="28"/>
  <c r="L14" i="28"/>
  <c r="K55" i="28"/>
  <c r="L68" i="28"/>
  <c r="L79" i="28"/>
  <c r="L17" i="28"/>
  <c r="L98" i="28"/>
  <c r="L60" i="28"/>
  <c r="K7" i="28"/>
  <c r="J108" i="28"/>
  <c r="D108" i="28"/>
  <c r="D110" i="28" s="1"/>
  <c r="L101" i="28"/>
  <c r="L71" i="28"/>
  <c r="L82" i="25"/>
  <c r="K25" i="25"/>
  <c r="L21" i="25"/>
  <c r="D106" i="14"/>
  <c r="L77" i="25"/>
  <c r="K86" i="25"/>
  <c r="K85" i="25" s="1"/>
  <c r="L75" i="22"/>
  <c r="K7" i="22"/>
  <c r="L56" i="22"/>
  <c r="L33" i="22"/>
  <c r="I104" i="22"/>
  <c r="K84" i="22"/>
  <c r="K83" i="22" s="1"/>
  <c r="L17" i="22"/>
  <c r="L48" i="22"/>
  <c r="L85" i="22"/>
  <c r="L23" i="21"/>
  <c r="H7" i="21"/>
  <c r="G104" i="21"/>
  <c r="L48" i="21"/>
  <c r="H23" i="21"/>
  <c r="K7" i="21"/>
  <c r="H51" i="21"/>
  <c r="L67" i="21"/>
  <c r="J104" i="21"/>
  <c r="L17" i="21"/>
  <c r="D104" i="21"/>
  <c r="D106" i="21" s="1"/>
  <c r="H84" i="20"/>
  <c r="H83" i="20" s="1"/>
  <c r="I104" i="20"/>
  <c r="L85" i="20"/>
  <c r="L84" i="20" s="1"/>
  <c r="L83" i="20" s="1"/>
  <c r="J104" i="20"/>
  <c r="L33" i="20"/>
  <c r="K84" i="20"/>
  <c r="K83" i="20" s="1"/>
  <c r="L67" i="20"/>
  <c r="L89" i="20"/>
  <c r="L56" i="20"/>
  <c r="L51" i="20" s="1"/>
  <c r="L64" i="20"/>
  <c r="F104" i="20"/>
  <c r="L80" i="20"/>
  <c r="D104" i="20"/>
  <c r="K74" i="20"/>
  <c r="L20" i="20"/>
  <c r="L7" i="20" s="1"/>
  <c r="K51" i="20"/>
  <c r="L14" i="20"/>
  <c r="L75" i="20"/>
  <c r="H7" i="20"/>
  <c r="K7" i="20"/>
  <c r="H84" i="17"/>
  <c r="H83" i="17" s="1"/>
  <c r="E104" i="17"/>
  <c r="E105" i="17" s="1"/>
  <c r="J104" i="17"/>
  <c r="H7" i="17"/>
  <c r="G104" i="17"/>
  <c r="L67" i="17"/>
  <c r="E104" i="14"/>
  <c r="E105" i="14" s="1"/>
  <c r="K84" i="14"/>
  <c r="K83" i="14" s="1"/>
  <c r="L89" i="14"/>
  <c r="L56" i="14"/>
  <c r="F104" i="14"/>
  <c r="I104" i="14"/>
  <c r="L8" i="14"/>
  <c r="L7" i="14" s="1"/>
  <c r="L85" i="14"/>
  <c r="L84" i="14" s="1"/>
  <c r="L83" i="14" s="1"/>
  <c r="H7" i="14"/>
  <c r="K74" i="14"/>
  <c r="L67" i="14"/>
  <c r="L80" i="14"/>
  <c r="L74" i="14" s="1"/>
  <c r="L56" i="13"/>
  <c r="L51" i="13" s="1"/>
  <c r="L48" i="13"/>
  <c r="E104" i="13"/>
  <c r="E105" i="13" s="1"/>
  <c r="G104" i="13"/>
  <c r="G106" i="13" s="1"/>
  <c r="H84" i="13"/>
  <c r="H83" i="13" s="1"/>
  <c r="L100" i="13"/>
  <c r="L99" i="13" s="1"/>
  <c r="L20" i="13"/>
  <c r="L7" i="13" s="1"/>
  <c r="K74" i="13"/>
  <c r="L75" i="13"/>
  <c r="L52" i="13"/>
  <c r="L26" i="13"/>
  <c r="L25" i="17"/>
  <c r="I104" i="19"/>
  <c r="D24" i="27"/>
  <c r="D108" i="27" s="1"/>
  <c r="D110" i="27" s="1"/>
  <c r="H23" i="17"/>
  <c r="E108" i="28"/>
  <c r="E110" i="28" s="1"/>
  <c r="D53" i="25"/>
  <c r="D106" i="25" s="1"/>
  <c r="D108" i="25" s="1"/>
  <c r="L38" i="27"/>
  <c r="L89" i="27"/>
  <c r="L52" i="27"/>
  <c r="F108" i="27"/>
  <c r="H78" i="27"/>
  <c r="L60" i="27"/>
  <c r="H7" i="27"/>
  <c r="L56" i="27"/>
  <c r="K88" i="27"/>
  <c r="K87" i="27" s="1"/>
  <c r="G108" i="27"/>
  <c r="E108" i="27"/>
  <c r="K78" i="27"/>
  <c r="L34" i="27"/>
  <c r="H80" i="19"/>
  <c r="H74" i="19" s="1"/>
  <c r="H74" i="20"/>
  <c r="D104" i="22"/>
  <c r="D106" i="22" s="1"/>
  <c r="L80" i="13"/>
  <c r="L80" i="19"/>
  <c r="L89" i="28"/>
  <c r="H7" i="28"/>
  <c r="L104" i="28"/>
  <c r="L103" i="28" s="1"/>
  <c r="K88" i="28"/>
  <c r="K87" i="28" s="1"/>
  <c r="L84" i="28"/>
  <c r="L52" i="28"/>
  <c r="L93" i="28"/>
  <c r="H55" i="28"/>
  <c r="I108" i="28"/>
  <c r="L56" i="28"/>
  <c r="G108" i="28"/>
  <c r="F108" i="28"/>
  <c r="L45" i="28"/>
  <c r="L8" i="28"/>
  <c r="L7" i="28" s="1"/>
  <c r="H78" i="28"/>
  <c r="L25" i="28"/>
  <c r="H24" i="28"/>
  <c r="H88" i="28"/>
  <c r="H87" i="28" s="1"/>
  <c r="L30" i="28"/>
  <c r="K24" i="28"/>
  <c r="K55" i="27"/>
  <c r="L30" i="27"/>
  <c r="L20" i="27"/>
  <c r="H24" i="27"/>
  <c r="L27" i="27"/>
  <c r="L98" i="27"/>
  <c r="L25" i="27"/>
  <c r="K24" i="27"/>
  <c r="L45" i="27"/>
  <c r="H55" i="27"/>
  <c r="L104" i="27"/>
  <c r="L103" i="27" s="1"/>
  <c r="H88" i="27"/>
  <c r="H87" i="27" s="1"/>
  <c r="K7" i="27"/>
  <c r="L93" i="27"/>
  <c r="L88" i="27" s="1"/>
  <c r="L87" i="27" s="1"/>
  <c r="I108" i="27"/>
  <c r="L71" i="27"/>
  <c r="L78" i="27"/>
  <c r="L8" i="27"/>
  <c r="J108" i="27"/>
  <c r="L43" i="25"/>
  <c r="L12" i="25"/>
  <c r="H86" i="25"/>
  <c r="H85" i="25" s="1"/>
  <c r="J106" i="25"/>
  <c r="I106" i="25"/>
  <c r="K7" i="25"/>
  <c r="H76" i="25"/>
  <c r="L54" i="25"/>
  <c r="L87" i="25"/>
  <c r="G106" i="25"/>
  <c r="F106" i="25"/>
  <c r="G108" i="25" s="1"/>
  <c r="K53" i="25"/>
  <c r="L69" i="25"/>
  <c r="L31" i="25"/>
  <c r="H25" i="25"/>
  <c r="L26" i="25"/>
  <c r="L19" i="25"/>
  <c r="L18" i="25" s="1"/>
  <c r="H18" i="25"/>
  <c r="H7" i="25" s="1"/>
  <c r="L91" i="25"/>
  <c r="L59" i="25"/>
  <c r="L58" i="25" s="1"/>
  <c r="H58" i="25"/>
  <c r="H53" i="25" s="1"/>
  <c r="H84" i="22"/>
  <c r="H83" i="22" s="1"/>
  <c r="H23" i="22"/>
  <c r="E104" i="22"/>
  <c r="E106" i="22" s="1"/>
  <c r="K51" i="22"/>
  <c r="J104" i="22"/>
  <c r="L80" i="22"/>
  <c r="L67" i="22"/>
  <c r="F104" i="22"/>
  <c r="L11" i="22"/>
  <c r="H51" i="22"/>
  <c r="K23" i="22"/>
  <c r="L24" i="22"/>
  <c r="H74" i="22"/>
  <c r="H74" i="21"/>
  <c r="L7" i="21"/>
  <c r="K23" i="21"/>
  <c r="K51" i="21"/>
  <c r="L84" i="21"/>
  <c r="L83" i="21" s="1"/>
  <c r="L51" i="21"/>
  <c r="H51" i="20"/>
  <c r="K23" i="20"/>
  <c r="L24" i="20"/>
  <c r="L23" i="20" s="1"/>
  <c r="H23" i="20"/>
  <c r="H84" i="19"/>
  <c r="H83" i="19" s="1"/>
  <c r="H51" i="19"/>
  <c r="L8" i="19"/>
  <c r="L17" i="19"/>
  <c r="L7" i="19" s="1"/>
  <c r="D104" i="19"/>
  <c r="D106" i="19" s="1"/>
  <c r="H23" i="19"/>
  <c r="L24" i="19"/>
  <c r="L23" i="19" s="1"/>
  <c r="L84" i="19"/>
  <c r="L83" i="19" s="1"/>
  <c r="L89" i="17"/>
  <c r="L84" i="17" s="1"/>
  <c r="L83" i="17" s="1"/>
  <c r="L29" i="17"/>
  <c r="L41" i="17"/>
  <c r="I104" i="17"/>
  <c r="D104" i="17"/>
  <c r="D106" i="17" s="1"/>
  <c r="L75" i="17"/>
  <c r="F104" i="17"/>
  <c r="G106" i="17" s="1"/>
  <c r="L64" i="17"/>
  <c r="L56" i="17"/>
  <c r="H51" i="17"/>
  <c r="K23" i="17"/>
  <c r="K7" i="17"/>
  <c r="L24" i="17"/>
  <c r="L74" i="17"/>
  <c r="K51" i="17"/>
  <c r="L24" i="14"/>
  <c r="L23" i="14" s="1"/>
  <c r="H23" i="14"/>
  <c r="K23" i="14"/>
  <c r="H84" i="14"/>
  <c r="H83" i="14" s="1"/>
  <c r="H51" i="14"/>
  <c r="K51" i="14"/>
  <c r="H74" i="14"/>
  <c r="K7" i="14"/>
  <c r="K23" i="13"/>
  <c r="L24" i="13"/>
  <c r="L84" i="13"/>
  <c r="L83" i="13" s="1"/>
  <c r="C155" i="42" l="1"/>
  <c r="G110" i="28"/>
  <c r="G106" i="22"/>
  <c r="L84" i="22"/>
  <c r="L83" i="22"/>
  <c r="L7" i="22"/>
  <c r="L74" i="19"/>
  <c r="L104" i="19" s="1"/>
  <c r="L105" i="19" s="1"/>
  <c r="K104" i="19"/>
  <c r="K105" i="19" s="1"/>
  <c r="L74" i="13"/>
  <c r="L104" i="13" s="1"/>
  <c r="L105" i="13" s="1"/>
  <c r="L23" i="13"/>
  <c r="L74" i="22"/>
  <c r="H106" i="13"/>
  <c r="E109" i="28"/>
  <c r="E105" i="22"/>
  <c r="L78" i="28"/>
  <c r="L55" i="28"/>
  <c r="L76" i="25"/>
  <c r="L88" i="28"/>
  <c r="L87" i="28" s="1"/>
  <c r="K108" i="28"/>
  <c r="K109" i="28" s="1"/>
  <c r="L7" i="27"/>
  <c r="L55" i="27"/>
  <c r="L7" i="25"/>
  <c r="D106" i="20"/>
  <c r="L86" i="25"/>
  <c r="L85" i="25" s="1"/>
  <c r="K106" i="25"/>
  <c r="L51" i="22"/>
  <c r="L23" i="22"/>
  <c r="H104" i="21"/>
  <c r="K104" i="21"/>
  <c r="K105" i="21" s="1"/>
  <c r="L74" i="20"/>
  <c r="L104" i="20" s="1"/>
  <c r="L105" i="20" s="1"/>
  <c r="K104" i="20"/>
  <c r="K105" i="20" s="1"/>
  <c r="H104" i="20"/>
  <c r="K104" i="17"/>
  <c r="K105" i="17" s="1"/>
  <c r="L51" i="14"/>
  <c r="L104" i="14" s="1"/>
  <c r="L105" i="14" s="1"/>
  <c r="H105" i="13"/>
  <c r="K104" i="13"/>
  <c r="K105" i="13" s="1"/>
  <c r="H104" i="17"/>
  <c r="L53" i="25"/>
  <c r="E109" i="27"/>
  <c r="H104" i="22"/>
  <c r="K108" i="27"/>
  <c r="K109" i="27" s="1"/>
  <c r="L51" i="17"/>
  <c r="L24" i="27"/>
  <c r="H104" i="19"/>
  <c r="H108" i="27"/>
  <c r="L24" i="28"/>
  <c r="H108" i="28"/>
  <c r="L25" i="25"/>
  <c r="H106" i="25"/>
  <c r="K104" i="22"/>
  <c r="K105" i="22" s="1"/>
  <c r="L104" i="21"/>
  <c r="L105" i="21" s="1"/>
  <c r="L23" i="17"/>
  <c r="H104" i="14"/>
  <c r="K104" i="14"/>
  <c r="K105" i="14" s="1"/>
  <c r="K107" i="25" l="1"/>
  <c r="H107" i="25"/>
  <c r="H109" i="27"/>
  <c r="H109" i="28"/>
  <c r="H105" i="19"/>
  <c r="H105" i="22"/>
  <c r="H105" i="17"/>
  <c r="H105" i="20"/>
  <c r="H105" i="21"/>
  <c r="L108" i="28"/>
  <c r="L109" i="28" s="1"/>
  <c r="H110" i="28"/>
  <c r="L108" i="27"/>
  <c r="L109" i="27" s="1"/>
  <c r="H108" i="25"/>
  <c r="H106" i="21"/>
  <c r="H110" i="27"/>
  <c r="H106" i="17"/>
  <c r="H105" i="14"/>
  <c r="H106" i="14"/>
  <c r="H106" i="20"/>
  <c r="H106" i="19"/>
  <c r="L104" i="22"/>
  <c r="L105" i="22" s="1"/>
  <c r="H106" i="22"/>
  <c r="L106" i="25"/>
  <c r="L107" i="25" s="1"/>
  <c r="L104" i="17"/>
  <c r="L105" i="17" s="1"/>
  <c r="H41" i="11" l="1"/>
  <c r="K41" i="11"/>
  <c r="J40" i="11"/>
  <c r="I40" i="11"/>
  <c r="G40" i="11"/>
  <c r="F40" i="11"/>
  <c r="E40" i="11"/>
  <c r="K25" i="11"/>
  <c r="N25" i="11" s="1"/>
  <c r="H25" i="11"/>
  <c r="K40" i="11" l="1"/>
  <c r="N41" i="11"/>
  <c r="L41" i="11"/>
  <c r="L40" i="11" s="1"/>
  <c r="D40" i="11"/>
  <c r="L25" i="11"/>
  <c r="H40" i="11"/>
  <c r="K100" i="11" l="1"/>
  <c r="H100" i="11"/>
  <c r="L100" i="11" s="1"/>
  <c r="K99" i="11"/>
  <c r="H99" i="11"/>
  <c r="J98" i="11"/>
  <c r="J97" i="11" s="1"/>
  <c r="I98" i="11"/>
  <c r="I97" i="11" s="1"/>
  <c r="G98" i="11"/>
  <c r="G97" i="11" s="1"/>
  <c r="F98" i="11"/>
  <c r="F97" i="11" s="1"/>
  <c r="E98" i="11"/>
  <c r="E97" i="11" s="1"/>
  <c r="D98" i="11"/>
  <c r="D97" i="11" s="1"/>
  <c r="K96" i="11"/>
  <c r="H96" i="11"/>
  <c r="H95" i="11" s="1"/>
  <c r="J95" i="11"/>
  <c r="I95" i="11"/>
  <c r="G95" i="11"/>
  <c r="F95" i="11"/>
  <c r="E95" i="11"/>
  <c r="D95" i="11"/>
  <c r="K94" i="11"/>
  <c r="H94" i="11"/>
  <c r="K93" i="11"/>
  <c r="H93" i="11"/>
  <c r="L93" i="11" s="1"/>
  <c r="J92" i="11"/>
  <c r="I92" i="11"/>
  <c r="G92" i="11"/>
  <c r="F92" i="11"/>
  <c r="E92" i="11"/>
  <c r="D92" i="11"/>
  <c r="K91" i="11"/>
  <c r="H91" i="11"/>
  <c r="L91" i="11" s="1"/>
  <c r="K90" i="11"/>
  <c r="H90" i="11"/>
  <c r="K89" i="11"/>
  <c r="H89" i="11"/>
  <c r="K88" i="11"/>
  <c r="H88" i="11"/>
  <c r="J87" i="11"/>
  <c r="I87" i="11"/>
  <c r="G87" i="11"/>
  <c r="F87" i="11"/>
  <c r="E87" i="11"/>
  <c r="D87" i="11"/>
  <c r="K86" i="11"/>
  <c r="H86" i="11"/>
  <c r="K85" i="11"/>
  <c r="H85" i="11"/>
  <c r="L85" i="11" s="1"/>
  <c r="K84" i="11"/>
  <c r="K83" i="11" s="1"/>
  <c r="H84" i="11"/>
  <c r="J83" i="11"/>
  <c r="I83" i="11"/>
  <c r="G83" i="11"/>
  <c r="G82" i="11" s="1"/>
  <c r="G81" i="11" s="1"/>
  <c r="F83" i="11"/>
  <c r="E83" i="11"/>
  <c r="D83" i="11"/>
  <c r="J82" i="11"/>
  <c r="J81" i="11" s="1"/>
  <c r="K80" i="11"/>
  <c r="H80" i="11"/>
  <c r="K79" i="11"/>
  <c r="N79" i="11" s="1"/>
  <c r="H79" i="11"/>
  <c r="K78" i="11"/>
  <c r="N78" i="11" s="1"/>
  <c r="H78" i="11"/>
  <c r="J77" i="11"/>
  <c r="J76" i="11" s="1"/>
  <c r="I77" i="11"/>
  <c r="I76" i="11" s="1"/>
  <c r="G77" i="11"/>
  <c r="G76" i="11" s="1"/>
  <c r="F77" i="11"/>
  <c r="F76" i="11" s="1"/>
  <c r="E77" i="11"/>
  <c r="E76" i="11" s="1"/>
  <c r="D77" i="11"/>
  <c r="D76" i="11" s="1"/>
  <c r="K75" i="11"/>
  <c r="L75" i="11" s="1"/>
  <c r="K74" i="11"/>
  <c r="H74" i="11"/>
  <c r="K73" i="11"/>
  <c r="H73" i="11"/>
  <c r="K72" i="11"/>
  <c r="H72" i="11"/>
  <c r="K71" i="11"/>
  <c r="H71" i="11"/>
  <c r="K70" i="11"/>
  <c r="H70" i="11"/>
  <c r="J69" i="11"/>
  <c r="I69" i="11"/>
  <c r="G69" i="11"/>
  <c r="F69" i="11"/>
  <c r="E69" i="11"/>
  <c r="D69" i="11"/>
  <c r="K68" i="11"/>
  <c r="N68" i="11" s="1"/>
  <c r="H68" i="11"/>
  <c r="K67" i="11"/>
  <c r="H67" i="11"/>
  <c r="J66" i="11"/>
  <c r="I66" i="11"/>
  <c r="G66" i="11"/>
  <c r="F66" i="11"/>
  <c r="E66" i="11"/>
  <c r="D66" i="11"/>
  <c r="K65" i="11"/>
  <c r="H65" i="11"/>
  <c r="K64" i="11"/>
  <c r="H64" i="11"/>
  <c r="L64" i="11" s="1"/>
  <c r="K63" i="11"/>
  <c r="H63" i="11"/>
  <c r="K62" i="11"/>
  <c r="H62" i="11"/>
  <c r="K61" i="11"/>
  <c r="H61" i="11"/>
  <c r="J60" i="11"/>
  <c r="I60" i="11"/>
  <c r="G60" i="11"/>
  <c r="F60" i="11"/>
  <c r="E60" i="11"/>
  <c r="K59" i="11"/>
  <c r="H59" i="11"/>
  <c r="K58" i="11"/>
  <c r="H58" i="11"/>
  <c r="K57" i="11"/>
  <c r="N57" i="11" s="1"/>
  <c r="H57" i="11"/>
  <c r="J56" i="11"/>
  <c r="I56" i="11"/>
  <c r="G56" i="11"/>
  <c r="F56" i="11"/>
  <c r="E56" i="11"/>
  <c r="D56" i="11"/>
  <c r="K54" i="11"/>
  <c r="H54" i="11"/>
  <c r="K53" i="11"/>
  <c r="H53" i="11"/>
  <c r="J52" i="11"/>
  <c r="I52" i="11"/>
  <c r="G52" i="11"/>
  <c r="F52" i="11"/>
  <c r="E52" i="11"/>
  <c r="D52" i="11"/>
  <c r="K51" i="11"/>
  <c r="N51" i="11" s="1"/>
  <c r="H51" i="11"/>
  <c r="H50" i="11" s="1"/>
  <c r="J50" i="11"/>
  <c r="I50" i="11"/>
  <c r="G50" i="11"/>
  <c r="F50" i="11"/>
  <c r="E50" i="11"/>
  <c r="D50" i="11"/>
  <c r="K49" i="11"/>
  <c r="N49" i="11" s="1"/>
  <c r="H49" i="11"/>
  <c r="K48" i="11"/>
  <c r="N48" i="11" s="1"/>
  <c r="H48" i="11"/>
  <c r="J47" i="11"/>
  <c r="I47" i="11"/>
  <c r="G47" i="11"/>
  <c r="F47" i="11"/>
  <c r="E47" i="11"/>
  <c r="D47" i="11"/>
  <c r="K46" i="11"/>
  <c r="L46" i="11" s="1"/>
  <c r="K45" i="11"/>
  <c r="N45" i="11" s="1"/>
  <c r="H45" i="11"/>
  <c r="J44" i="11"/>
  <c r="I44" i="11"/>
  <c r="G44" i="11"/>
  <c r="F44" i="11"/>
  <c r="E44" i="11"/>
  <c r="D44" i="11"/>
  <c r="K43" i="11"/>
  <c r="H43" i="11"/>
  <c r="J42" i="11"/>
  <c r="I42" i="11"/>
  <c r="G42" i="11"/>
  <c r="F42" i="11"/>
  <c r="E42" i="11"/>
  <c r="D42" i="11"/>
  <c r="K39" i="11"/>
  <c r="N39" i="11" s="1"/>
  <c r="H39" i="11"/>
  <c r="K38" i="11"/>
  <c r="N38" i="11" s="1"/>
  <c r="H38" i="11"/>
  <c r="J37" i="11"/>
  <c r="I37" i="11"/>
  <c r="G37" i="11"/>
  <c r="F37" i="11"/>
  <c r="E37" i="11"/>
  <c r="D37" i="11"/>
  <c r="K36" i="11"/>
  <c r="H36" i="11"/>
  <c r="K35" i="11"/>
  <c r="H35" i="11"/>
  <c r="K34" i="11"/>
  <c r="H34" i="11"/>
  <c r="J33" i="11"/>
  <c r="I33" i="11"/>
  <c r="G33" i="11"/>
  <c r="F33" i="11"/>
  <c r="E33" i="11"/>
  <c r="D33" i="11"/>
  <c r="K32" i="11"/>
  <c r="H32" i="11"/>
  <c r="K31" i="11"/>
  <c r="H31" i="11"/>
  <c r="J30" i="11"/>
  <c r="I30" i="11"/>
  <c r="G30" i="11"/>
  <c r="F30" i="11"/>
  <c r="E30" i="11"/>
  <c r="D30" i="11"/>
  <c r="K29" i="11"/>
  <c r="H29" i="11"/>
  <c r="H28" i="11" s="1"/>
  <c r="J28" i="11"/>
  <c r="I28" i="11"/>
  <c r="G28" i="11"/>
  <c r="F28" i="11"/>
  <c r="E28" i="11"/>
  <c r="D28" i="11"/>
  <c r="K26" i="11"/>
  <c r="N26" i="11" s="1"/>
  <c r="H26" i="11"/>
  <c r="K24" i="11"/>
  <c r="N24" i="11" s="1"/>
  <c r="H24" i="11"/>
  <c r="J23" i="11"/>
  <c r="I23" i="11"/>
  <c r="G23" i="11"/>
  <c r="F23" i="11"/>
  <c r="E23" i="11"/>
  <c r="D23" i="11"/>
  <c r="K22" i="11"/>
  <c r="N22" i="11" s="1"/>
  <c r="H22" i="11"/>
  <c r="K21" i="11"/>
  <c r="N21" i="11" s="1"/>
  <c r="H21" i="11"/>
  <c r="J20" i="11"/>
  <c r="I20" i="11"/>
  <c r="G20" i="11"/>
  <c r="F20" i="11"/>
  <c r="E20" i="11"/>
  <c r="D20" i="11"/>
  <c r="K19" i="11"/>
  <c r="H19" i="11"/>
  <c r="K17" i="11"/>
  <c r="N17" i="11" s="1"/>
  <c r="H17" i="11"/>
  <c r="J16" i="11"/>
  <c r="I16" i="11"/>
  <c r="G16" i="11"/>
  <c r="F16" i="11"/>
  <c r="E16" i="11"/>
  <c r="D16" i="11"/>
  <c r="K15" i="11"/>
  <c r="H15" i="11"/>
  <c r="K14" i="11"/>
  <c r="N14" i="11" s="1"/>
  <c r="H14" i="11"/>
  <c r="J13" i="11"/>
  <c r="I13" i="11"/>
  <c r="G13" i="11"/>
  <c r="F13" i="11"/>
  <c r="E13" i="11"/>
  <c r="D13" i="11"/>
  <c r="K11" i="11"/>
  <c r="N11" i="11" s="1"/>
  <c r="H11" i="11"/>
  <c r="K9" i="11"/>
  <c r="H9" i="11"/>
  <c r="F8" i="2"/>
  <c r="G8" i="2"/>
  <c r="N19" i="11" l="1"/>
  <c r="K42" i="11"/>
  <c r="N43" i="11"/>
  <c r="H8" i="11"/>
  <c r="K8" i="11"/>
  <c r="L86" i="11"/>
  <c r="L90" i="11"/>
  <c r="L94" i="11"/>
  <c r="L99" i="11"/>
  <c r="L98" i="11" s="1"/>
  <c r="L97" i="11" s="1"/>
  <c r="K52" i="11"/>
  <c r="G27" i="11"/>
  <c r="K47" i="11"/>
  <c r="K66" i="11"/>
  <c r="F82" i="11"/>
  <c r="F81" i="11" s="1"/>
  <c r="K60" i="11"/>
  <c r="F27" i="11"/>
  <c r="L53" i="11"/>
  <c r="E27" i="11"/>
  <c r="L35" i="11"/>
  <c r="E55" i="11"/>
  <c r="L63" i="11"/>
  <c r="L65" i="11"/>
  <c r="L71" i="11"/>
  <c r="L73" i="11"/>
  <c r="L80" i="11"/>
  <c r="L49" i="11"/>
  <c r="I27" i="11"/>
  <c r="K16" i="11"/>
  <c r="L19" i="11"/>
  <c r="J27" i="11"/>
  <c r="I55" i="11"/>
  <c r="K23" i="11"/>
  <c r="L57" i="11"/>
  <c r="L26" i="11"/>
  <c r="D82" i="11"/>
  <c r="D81" i="11" s="1"/>
  <c r="G55" i="11"/>
  <c r="H13" i="11"/>
  <c r="K30" i="11"/>
  <c r="K92" i="11"/>
  <c r="L39" i="11"/>
  <c r="L59" i="11"/>
  <c r="K56" i="11"/>
  <c r="L68" i="11"/>
  <c r="L70" i="11"/>
  <c r="K77" i="11"/>
  <c r="K76" i="11" s="1"/>
  <c r="L15" i="11"/>
  <c r="L22" i="11"/>
  <c r="L24" i="11"/>
  <c r="L36" i="11"/>
  <c r="L38" i="11"/>
  <c r="D27" i="11"/>
  <c r="L58" i="11"/>
  <c r="K87" i="11"/>
  <c r="K37" i="11"/>
  <c r="L54" i="11"/>
  <c r="K98" i="11"/>
  <c r="K97" i="11" s="1"/>
  <c r="H77" i="11"/>
  <c r="H76" i="11" s="1"/>
  <c r="G7" i="11"/>
  <c r="F7" i="11"/>
  <c r="D7" i="11"/>
  <c r="H66" i="11"/>
  <c r="I7" i="11"/>
  <c r="K20" i="11"/>
  <c r="K44" i="11"/>
  <c r="H47" i="11"/>
  <c r="L51" i="11"/>
  <c r="H56" i="11"/>
  <c r="H83" i="11"/>
  <c r="H98" i="11"/>
  <c r="H97" i="11" s="1"/>
  <c r="H16" i="11"/>
  <c r="K33" i="11"/>
  <c r="L78" i="11"/>
  <c r="I82" i="11"/>
  <c r="I81" i="11" s="1"/>
  <c r="H87" i="11"/>
  <c r="K95" i="11"/>
  <c r="J7" i="11"/>
  <c r="H23" i="11"/>
  <c r="L29" i="11"/>
  <c r="H33" i="11"/>
  <c r="L48" i="11"/>
  <c r="K50" i="11"/>
  <c r="L50" i="11" s="1"/>
  <c r="H52" i="11"/>
  <c r="F55" i="11"/>
  <c r="J55" i="11"/>
  <c r="L61" i="11"/>
  <c r="K69" i="11"/>
  <c r="L72" i="11"/>
  <c r="L74" i="11"/>
  <c r="L79" i="11"/>
  <c r="E82" i="11"/>
  <c r="E81" i="11" s="1"/>
  <c r="L84" i="11"/>
  <c r="L83" i="11" s="1"/>
  <c r="H92" i="11"/>
  <c r="H30" i="11"/>
  <c r="L31" i="11"/>
  <c r="H42" i="11"/>
  <c r="L43" i="11"/>
  <c r="L42" i="11" s="1"/>
  <c r="H60" i="11"/>
  <c r="L62" i="11"/>
  <c r="E7" i="11"/>
  <c r="L9" i="11"/>
  <c r="L14" i="11"/>
  <c r="K13" i="11"/>
  <c r="H20" i="11"/>
  <c r="L21" i="11"/>
  <c r="K28" i="11"/>
  <c r="L28" i="11" s="1"/>
  <c r="H37" i="11"/>
  <c r="H44" i="11"/>
  <c r="L45" i="11"/>
  <c r="L44" i="11" s="1"/>
  <c r="L92" i="11"/>
  <c r="L11" i="11"/>
  <c r="L17" i="11"/>
  <c r="L32" i="11"/>
  <c r="L34" i="11"/>
  <c r="L89" i="11"/>
  <c r="D60" i="11"/>
  <c r="D55" i="11" s="1"/>
  <c r="L67" i="11"/>
  <c r="H69" i="11"/>
  <c r="L88" i="11"/>
  <c r="L96" i="11"/>
  <c r="L13" i="11" l="1"/>
  <c r="L8" i="11"/>
  <c r="L52" i="11"/>
  <c r="L33" i="11"/>
  <c r="L47" i="11"/>
  <c r="L66" i="11"/>
  <c r="K82" i="11"/>
  <c r="L77" i="11"/>
  <c r="L76" i="11" s="1"/>
  <c r="E102" i="11"/>
  <c r="K55" i="11"/>
  <c r="D152" i="42" s="1"/>
  <c r="F102" i="11"/>
  <c r="F105" i="11" s="1"/>
  <c r="L16" i="11"/>
  <c r="K27" i="11"/>
  <c r="D151" i="42" s="1"/>
  <c r="L56" i="11"/>
  <c r="L20" i="11"/>
  <c r="H27" i="11"/>
  <c r="C151" i="42" s="1"/>
  <c r="L23" i="11"/>
  <c r="K7" i="11"/>
  <c r="D150" i="42" s="1"/>
  <c r="L69" i="11"/>
  <c r="L87" i="11"/>
  <c r="L82" i="11" s="1"/>
  <c r="G102" i="11"/>
  <c r="G105" i="11" s="1"/>
  <c r="L37" i="11"/>
  <c r="K81" i="11"/>
  <c r="I102" i="11"/>
  <c r="L60" i="11"/>
  <c r="D102" i="11"/>
  <c r="D104" i="11" s="1"/>
  <c r="H7" i="11"/>
  <c r="C150" i="42" s="1"/>
  <c r="L95" i="11"/>
  <c r="H82" i="11"/>
  <c r="H81" i="11" s="1"/>
  <c r="H55" i="11"/>
  <c r="C152" i="42" s="1"/>
  <c r="J102" i="11"/>
  <c r="J103" i="11" s="1"/>
  <c r="L30" i="11"/>
  <c r="G104" i="11" l="1"/>
  <c r="L27" i="11"/>
  <c r="D160" i="42"/>
  <c r="C160" i="42"/>
  <c r="C161" i="42" s="1"/>
  <c r="L55" i="11"/>
  <c r="L7" i="11"/>
  <c r="K102" i="11"/>
  <c r="K103" i="11" s="1"/>
  <c r="H102" i="11"/>
  <c r="L81" i="11"/>
  <c r="D161" i="42" l="1"/>
  <c r="H103" i="11"/>
  <c r="H104" i="11"/>
  <c r="L102" i="11"/>
  <c r="L103" i="11" s="1"/>
  <c r="K41" i="5" l="1"/>
  <c r="N41" i="5" s="1"/>
  <c r="K33" i="5"/>
  <c r="H49" i="5"/>
  <c r="K49" i="5"/>
  <c r="E47" i="5"/>
  <c r="F47" i="5"/>
  <c r="G47" i="5"/>
  <c r="I47" i="5"/>
  <c r="J47" i="5"/>
  <c r="D43" i="5"/>
  <c r="K44" i="5"/>
  <c r="J43" i="5"/>
  <c r="I43" i="5"/>
  <c r="G43" i="5"/>
  <c r="F43" i="5"/>
  <c r="E43" i="5"/>
  <c r="H41" i="5"/>
  <c r="H33" i="5"/>
  <c r="H45" i="4"/>
  <c r="L45" i="4" s="1"/>
  <c r="K37" i="4"/>
  <c r="N37" i="4" s="1"/>
  <c r="H37" i="4"/>
  <c r="D41" i="2"/>
  <c r="K42" i="2"/>
  <c r="J41" i="2"/>
  <c r="I41" i="2"/>
  <c r="G41" i="2"/>
  <c r="F41" i="2"/>
  <c r="E41" i="2"/>
  <c r="D8" i="2"/>
  <c r="F304" i="1"/>
  <c r="F357" i="1" s="1"/>
  <c r="K43" i="5" l="1"/>
  <c r="N44" i="5"/>
  <c r="K41" i="2"/>
  <c r="N42" i="2"/>
  <c r="D47" i="5"/>
  <c r="L41" i="5"/>
  <c r="L37" i="4"/>
  <c r="L33" i="5"/>
  <c r="L49" i="5"/>
  <c r="H44" i="5"/>
  <c r="H42" i="2"/>
  <c r="L44" i="5" l="1"/>
  <c r="L43" i="5" s="1"/>
  <c r="H43" i="5"/>
  <c r="L42" i="2"/>
  <c r="L41" i="2" s="1"/>
  <c r="H41" i="2"/>
  <c r="D114" i="2" l="1"/>
  <c r="D113" i="2" l="1"/>
  <c r="D115" i="2" l="1"/>
  <c r="D116" i="2" s="1"/>
  <c r="K67" i="8" l="1"/>
  <c r="J45" i="5" l="1"/>
  <c r="K87" i="5" l="1"/>
  <c r="K86" i="5" s="1"/>
  <c r="H87" i="5"/>
  <c r="H86" i="5" s="1"/>
  <c r="J86" i="5"/>
  <c r="I86" i="5"/>
  <c r="G86" i="5"/>
  <c r="F86" i="5"/>
  <c r="D86" i="5"/>
  <c r="H83" i="3"/>
  <c r="H82" i="3" s="1"/>
  <c r="K83" i="3"/>
  <c r="K82" i="3" s="1"/>
  <c r="J82" i="3"/>
  <c r="I82" i="3"/>
  <c r="G82" i="3"/>
  <c r="F82" i="3"/>
  <c r="D82" i="3"/>
  <c r="E86" i="5" l="1"/>
  <c r="L87" i="5"/>
  <c r="L86" i="5" s="1"/>
  <c r="L83" i="3"/>
  <c r="L82" i="3" s="1"/>
  <c r="E82" i="3"/>
  <c r="H101" i="3" l="1"/>
  <c r="H100" i="3" s="1"/>
  <c r="K100" i="3"/>
  <c r="J100" i="3"/>
  <c r="I100" i="3"/>
  <c r="G100" i="3"/>
  <c r="E100" i="3"/>
  <c r="D100" i="3"/>
  <c r="F100" i="3" l="1"/>
  <c r="L101" i="3"/>
  <c r="L100" i="3" s="1"/>
  <c r="K39" i="2" l="1"/>
  <c r="N39" i="2" s="1"/>
  <c r="H39" i="2"/>
  <c r="K33" i="2"/>
  <c r="N33" i="2" s="1"/>
  <c r="H33" i="2"/>
  <c r="L33" i="2" l="1"/>
  <c r="L39" i="2"/>
  <c r="I353" i="1" l="1"/>
  <c r="I352" i="1"/>
  <c r="K22" i="5" l="1"/>
  <c r="N22" i="5" s="1"/>
  <c r="H22" i="5"/>
  <c r="G25" i="5"/>
  <c r="K22" i="4"/>
  <c r="N22" i="4" s="1"/>
  <c r="H99" i="4"/>
  <c r="H22" i="4"/>
  <c r="K22" i="3"/>
  <c r="N22" i="3" s="1"/>
  <c r="H105" i="3"/>
  <c r="H22" i="3"/>
  <c r="L22" i="3" l="1"/>
  <c r="L22" i="5"/>
  <c r="L22" i="4"/>
  <c r="K87" i="9"/>
  <c r="N87" i="9" s="1"/>
  <c r="H87" i="9"/>
  <c r="L87" i="9" l="1"/>
  <c r="H106" i="2" l="1"/>
  <c r="K22" i="2"/>
  <c r="N22" i="2" s="1"/>
  <c r="J21" i="2"/>
  <c r="I21" i="2"/>
  <c r="G21" i="2"/>
  <c r="F21" i="2"/>
  <c r="E21" i="2"/>
  <c r="H22" i="2"/>
  <c r="L22" i="2" l="1"/>
  <c r="D21" i="2"/>
  <c r="G81" i="5" l="1"/>
  <c r="G80" i="5" s="1"/>
  <c r="K82" i="5"/>
  <c r="H82" i="5"/>
  <c r="F81" i="5"/>
  <c r="F80" i="5" s="1"/>
  <c r="J81" i="5"/>
  <c r="J80" i="5" s="1"/>
  <c r="D81" i="5"/>
  <c r="D80" i="5" s="1"/>
  <c r="H36" i="4"/>
  <c r="K80" i="2"/>
  <c r="H80" i="2"/>
  <c r="G79" i="2"/>
  <c r="D79" i="2"/>
  <c r="L80" i="2" l="1"/>
  <c r="L82" i="5"/>
  <c r="I81" i="5"/>
  <c r="I80" i="5" s="1"/>
  <c r="I75" i="5"/>
  <c r="I58" i="5"/>
  <c r="I26" i="5"/>
  <c r="I105" i="3"/>
  <c r="I70" i="3"/>
  <c r="I69" i="3"/>
  <c r="I63" i="3"/>
  <c r="I62" i="3"/>
  <c r="I61" i="3"/>
  <c r="I58" i="3"/>
  <c r="I55" i="3"/>
  <c r="I48" i="3"/>
  <c r="I39" i="3"/>
  <c r="I32" i="3"/>
  <c r="I29" i="3"/>
  <c r="I28" i="3"/>
  <c r="I106" i="2"/>
  <c r="I81" i="2"/>
  <c r="I79" i="2" l="1"/>
  <c r="K103" i="2" l="1"/>
  <c r="H103" i="2"/>
  <c r="H102" i="2" s="1"/>
  <c r="E102" i="2"/>
  <c r="F102" i="2"/>
  <c r="G102" i="2"/>
  <c r="I102" i="2"/>
  <c r="D102" i="2"/>
  <c r="L103" i="2" l="1"/>
  <c r="L102" i="2" s="1"/>
  <c r="K102" i="2"/>
  <c r="J102" i="2"/>
  <c r="G45" i="2" l="1"/>
  <c r="F45" i="2"/>
  <c r="E45" i="2"/>
  <c r="D45" i="2"/>
  <c r="H47"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6" i="10"/>
  <c r="K55" i="10"/>
  <c r="H55" i="10"/>
  <c r="J54" i="10"/>
  <c r="I54" i="10"/>
  <c r="G54" i="10"/>
  <c r="F54" i="10"/>
  <c r="E54" i="10"/>
  <c r="K53" i="10"/>
  <c r="H53" i="10"/>
  <c r="L53" i="10" s="1"/>
  <c r="K52" i="10"/>
  <c r="H52" i="10"/>
  <c r="K51" i="10"/>
  <c r="H51" i="10"/>
  <c r="L51" i="10" s="1"/>
  <c r="J50" i="10"/>
  <c r="I50" i="10"/>
  <c r="I49" i="10" s="1"/>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56"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K54"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K49" i="10"/>
  <c r="F96" i="10"/>
  <c r="L11" i="10"/>
  <c r="H7" i="10"/>
  <c r="J96" i="10"/>
  <c r="J97" i="10" s="1"/>
  <c r="L17" i="10"/>
  <c r="L29" i="10"/>
  <c r="D96" i="10"/>
  <c r="D98" i="10" s="1"/>
  <c r="H76" i="10"/>
  <c r="H75" i="10" s="1"/>
  <c r="L8" i="10"/>
  <c r="L7" i="10" s="1"/>
  <c r="L26" i="10"/>
  <c r="L77" i="10"/>
  <c r="L76" i="10" s="1"/>
  <c r="L75" i="10" s="1"/>
  <c r="H49" i="10"/>
  <c r="C137" i="42" s="1"/>
  <c r="C145" i="42" s="1"/>
  <c r="L24" i="10"/>
  <c r="H23" i="10"/>
  <c r="L54" i="10"/>
  <c r="E96" i="10"/>
  <c r="L71" i="10"/>
  <c r="L70" i="10" s="1"/>
  <c r="I96" i="10"/>
  <c r="L63" i="10"/>
  <c r="K23" i="10"/>
  <c r="K96" i="10" s="1"/>
  <c r="K97" i="10" s="1"/>
  <c r="H96" i="10" l="1"/>
  <c r="C146" i="42" s="1"/>
  <c r="L23" i="10"/>
  <c r="L49" i="10"/>
  <c r="H98" i="10" l="1"/>
  <c r="H97" i="10"/>
  <c r="L96" i="10"/>
  <c r="H44" i="4" l="1"/>
  <c r="G43" i="4"/>
  <c r="F43" i="4"/>
  <c r="E43" i="4"/>
  <c r="D43" i="4"/>
  <c r="F79" i="2" l="1"/>
  <c r="K35" i="2"/>
  <c r="H35" i="2"/>
  <c r="H81" i="2" l="1"/>
  <c r="L35" i="2"/>
  <c r="K95" i="9" l="1"/>
  <c r="H95" i="9"/>
  <c r="K94" i="9"/>
  <c r="H94" i="9"/>
  <c r="J93" i="9"/>
  <c r="J92" i="9" s="1"/>
  <c r="I93" i="9"/>
  <c r="I92" i="9" s="1"/>
  <c r="G93" i="9"/>
  <c r="G92" i="9" s="1"/>
  <c r="F93" i="9"/>
  <c r="F92" i="9" s="1"/>
  <c r="E93" i="9"/>
  <c r="E92" i="9" s="1"/>
  <c r="D93" i="9"/>
  <c r="D92" i="9" s="1"/>
  <c r="K91" i="9"/>
  <c r="H91" i="9"/>
  <c r="H90" i="9" s="1"/>
  <c r="J90" i="9"/>
  <c r="G90" i="9"/>
  <c r="F90" i="9"/>
  <c r="E90" i="9"/>
  <c r="D90" i="9"/>
  <c r="H89" i="9"/>
  <c r="K88" i="9"/>
  <c r="N88" i="9" s="1"/>
  <c r="H88" i="9"/>
  <c r="K86" i="9"/>
  <c r="N86" i="9" s="1"/>
  <c r="H86" i="9"/>
  <c r="G85" i="9"/>
  <c r="F85" i="9"/>
  <c r="D85" i="9"/>
  <c r="H84" i="9"/>
  <c r="I83" i="9"/>
  <c r="G83" i="9"/>
  <c r="F83" i="9"/>
  <c r="E83" i="9"/>
  <c r="D83" i="9"/>
  <c r="H81" i="9"/>
  <c r="H80" i="9"/>
  <c r="H79" i="9"/>
  <c r="H77" i="9"/>
  <c r="I76"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6" i="2"/>
  <c r="I96" i="2"/>
  <c r="J93" i="2"/>
  <c r="I93" i="2"/>
  <c r="J89" i="2"/>
  <c r="I89" i="2"/>
  <c r="J87" i="2"/>
  <c r="I87" i="2"/>
  <c r="G96" i="2"/>
  <c r="F96" i="2"/>
  <c r="E96" i="2"/>
  <c r="H90" i="2"/>
  <c r="L90" i="2" s="1"/>
  <c r="G93" i="2"/>
  <c r="F93" i="2"/>
  <c r="E93" i="2"/>
  <c r="G89" i="2"/>
  <c r="F89" i="2"/>
  <c r="G87" i="2"/>
  <c r="F87" i="2"/>
  <c r="E87" i="2"/>
  <c r="D96" i="2"/>
  <c r="D93" i="2"/>
  <c r="D89" i="2"/>
  <c r="D87" i="2"/>
  <c r="H78" i="9" l="1"/>
  <c r="D48" i="9"/>
  <c r="L94" i="9"/>
  <c r="G48" i="9"/>
  <c r="H33" i="9"/>
  <c r="L55" i="9"/>
  <c r="L57" i="9"/>
  <c r="L61" i="9"/>
  <c r="L67" i="9"/>
  <c r="L73" i="9"/>
  <c r="H8" i="9"/>
  <c r="K24" i="9"/>
  <c r="K43" i="9"/>
  <c r="L43" i="9" s="1"/>
  <c r="I36" i="9"/>
  <c r="I85" i="9"/>
  <c r="I75" i="9" s="1"/>
  <c r="H40" i="9"/>
  <c r="H45" i="9"/>
  <c r="E7" i="9"/>
  <c r="E23" i="9"/>
  <c r="E48" i="9"/>
  <c r="L47" i="9"/>
  <c r="L50" i="9"/>
  <c r="L60" i="9"/>
  <c r="L66" i="9"/>
  <c r="H11" i="9"/>
  <c r="K26" i="9"/>
  <c r="H29" i="9"/>
  <c r="J23" i="9"/>
  <c r="I38" i="9"/>
  <c r="L86" i="9"/>
  <c r="I90" i="9"/>
  <c r="K90" i="9" s="1"/>
  <c r="L90" i="9" s="1"/>
  <c r="L12" i="9"/>
  <c r="I40" i="9"/>
  <c r="G75" i="9"/>
  <c r="G74" i="9" s="1"/>
  <c r="J7" i="9"/>
  <c r="G7" i="9"/>
  <c r="G23" i="9"/>
  <c r="K45" i="9"/>
  <c r="F75" i="9"/>
  <c r="F74" i="9" s="1"/>
  <c r="F7" i="9"/>
  <c r="K11" i="9"/>
  <c r="L31" i="9"/>
  <c r="L35" i="9"/>
  <c r="H59" i="9"/>
  <c r="L18" i="9"/>
  <c r="L25" i="9"/>
  <c r="F23" i="9"/>
  <c r="L58" i="9"/>
  <c r="I48" i="9"/>
  <c r="L63" i="9"/>
  <c r="L22" i="9"/>
  <c r="K17" i="9"/>
  <c r="L19" i="9"/>
  <c r="L15" i="9"/>
  <c r="L13" i="9"/>
  <c r="L9" i="9"/>
  <c r="H93" i="9"/>
  <c r="H92" i="9" s="1"/>
  <c r="D75" i="9"/>
  <c r="D74" i="9" s="1"/>
  <c r="H83"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1" i="9"/>
  <c r="L95" i="9"/>
  <c r="L28" i="9"/>
  <c r="H14" i="9"/>
  <c r="L24" i="9"/>
  <c r="K36" i="9"/>
  <c r="K38" i="9"/>
  <c r="L39" i="9"/>
  <c r="F48" i="9"/>
  <c r="L51" i="9"/>
  <c r="K53" i="9"/>
  <c r="L64" i="9"/>
  <c r="H62" i="9"/>
  <c r="L65" i="9"/>
  <c r="L68" i="9"/>
  <c r="K70" i="9"/>
  <c r="E85" i="9"/>
  <c r="L32" i="9"/>
  <c r="H26" i="9"/>
  <c r="L27" i="9"/>
  <c r="L54" i="9"/>
  <c r="H53" i="9"/>
  <c r="K59" i="9"/>
  <c r="L88" i="9"/>
  <c r="H85" i="9"/>
  <c r="K93" i="9"/>
  <c r="L44" i="9"/>
  <c r="L46" i="9"/>
  <c r="I26" i="9"/>
  <c r="E89" i="2"/>
  <c r="L93" i="9" l="1"/>
  <c r="L11" i="9"/>
  <c r="L45" i="9"/>
  <c r="L49" i="9"/>
  <c r="L8" i="9"/>
  <c r="I74" i="9"/>
  <c r="E75" i="9"/>
  <c r="E74" i="9" s="1"/>
  <c r="E97" i="9" s="1"/>
  <c r="E99" i="9" s="1"/>
  <c r="H23" i="9"/>
  <c r="G97" i="9"/>
  <c r="L17" i="9"/>
  <c r="I23" i="9"/>
  <c r="F97" i="9"/>
  <c r="G99" i="9" s="1"/>
  <c r="H75" i="9"/>
  <c r="H74" i="9" s="1"/>
  <c r="C34" i="42" s="1"/>
  <c r="C38" i="42" s="1"/>
  <c r="L62" i="9"/>
  <c r="H48" i="9"/>
  <c r="D97" i="9"/>
  <c r="D99" i="9" s="1"/>
  <c r="L36" i="9"/>
  <c r="H7" i="9"/>
  <c r="L29" i="9"/>
  <c r="L70" i="9"/>
  <c r="K48" i="9"/>
  <c r="K92" i="9"/>
  <c r="L26" i="9"/>
  <c r="L59" i="9"/>
  <c r="L38" i="9"/>
  <c r="K14" i="9"/>
  <c r="K69" i="9"/>
  <c r="L92" i="9"/>
  <c r="K29" i="9"/>
  <c r="L33" i="9"/>
  <c r="K33" i="9"/>
  <c r="L16" i="9"/>
  <c r="L20" i="9"/>
  <c r="L53" i="9"/>
  <c r="L40" i="9"/>
  <c r="E98" i="9" l="1"/>
  <c r="I97" i="9"/>
  <c r="H97" i="9"/>
  <c r="C39" i="42" s="1"/>
  <c r="K7" i="9"/>
  <c r="L48" i="9"/>
  <c r="L14" i="9"/>
  <c r="L23" i="9"/>
  <c r="L69" i="9"/>
  <c r="K23" i="9"/>
  <c r="H99" i="9" l="1"/>
  <c r="I98" i="9"/>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K39" i="8"/>
  <c r="H39" i="8"/>
  <c r="H38" i="8" s="1"/>
  <c r="J38" i="8"/>
  <c r="I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81" i="5"/>
  <c r="E80" i="5" s="1"/>
  <c r="K39" i="5"/>
  <c r="N39" i="5" s="1"/>
  <c r="H39"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39" i="5"/>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K38" i="8"/>
  <c r="D49" i="8"/>
  <c r="E49" i="8"/>
  <c r="L12" i="8"/>
  <c r="D7" i="8"/>
  <c r="H14" i="8"/>
  <c r="J23" i="8"/>
  <c r="L27" i="8"/>
  <c r="L31" i="8"/>
  <c r="H33" i="8"/>
  <c r="L43" i="8"/>
  <c r="K46" i="8"/>
  <c r="L57" i="8"/>
  <c r="L59" i="8"/>
  <c r="H71" i="8"/>
  <c r="H70" i="8" s="1"/>
  <c r="L74" i="8"/>
  <c r="L80" i="8"/>
  <c r="G76" i="8"/>
  <c r="G75" i="8" s="1"/>
  <c r="L85" i="8"/>
  <c r="L90" i="8"/>
  <c r="L94" i="8"/>
  <c r="H17" i="8"/>
  <c r="H77" i="8"/>
  <c r="L84" i="8"/>
  <c r="H81" i="8"/>
  <c r="I23" i="8"/>
  <c r="L39" i="8"/>
  <c r="L38" i="8" s="1"/>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21" i="42" s="1"/>
  <c r="K76" i="8"/>
  <c r="K75" i="8" s="1"/>
  <c r="L60" i="8"/>
  <c r="L41" i="8"/>
  <c r="K23" i="8"/>
  <c r="L20" i="8"/>
  <c r="L77" i="8"/>
  <c r="L29" i="8"/>
  <c r="D96" i="8"/>
  <c r="K7" i="8"/>
  <c r="G96" i="8"/>
  <c r="H49" i="8"/>
  <c r="C122" i="42" s="1"/>
  <c r="L24" i="8"/>
  <c r="E96" i="8"/>
  <c r="H76" i="8"/>
  <c r="H75" i="8" s="1"/>
  <c r="I96" i="8"/>
  <c r="H23" i="7"/>
  <c r="L77" i="7"/>
  <c r="F96" i="7"/>
  <c r="H63" i="7"/>
  <c r="H49" i="7" s="1"/>
  <c r="L92" i="7"/>
  <c r="L91" i="7" s="1"/>
  <c r="K7" i="7"/>
  <c r="K75" i="7"/>
  <c r="E96" i="7"/>
  <c r="E97" i="7" s="1"/>
  <c r="H76" i="7"/>
  <c r="H75" i="7" s="1"/>
  <c r="D96" i="7"/>
  <c r="I96" i="7"/>
  <c r="I97" i="7" s="1"/>
  <c r="L7" i="7"/>
  <c r="L24" i="7"/>
  <c r="H57" i="3"/>
  <c r="L58" i="3"/>
  <c r="E79" i="2"/>
  <c r="G98" i="8" l="1"/>
  <c r="D98" i="8"/>
  <c r="C130" i="42"/>
  <c r="E97" i="8"/>
  <c r="L76" i="7"/>
  <c r="L75" i="7" s="1"/>
  <c r="L57" i="3"/>
  <c r="L7" i="8"/>
  <c r="H96" i="7"/>
  <c r="H97" i="7" s="1"/>
  <c r="L76" i="8"/>
  <c r="L75" i="8" s="1"/>
  <c r="L23" i="8"/>
  <c r="H96" i="8"/>
  <c r="C131" i="42" l="1"/>
  <c r="H98" i="8"/>
  <c r="I43" i="4"/>
  <c r="I45" i="2"/>
  <c r="N89" i="1" l="1"/>
  <c r="N206" i="1"/>
  <c r="N298" i="1"/>
  <c r="N299" i="1"/>
  <c r="N300" i="1"/>
  <c r="N312" i="1"/>
  <c r="N317" i="1"/>
  <c r="N343" i="1"/>
  <c r="N344" i="1"/>
  <c r="N345" i="1"/>
  <c r="K75" i="5" l="1"/>
  <c r="J29" i="4" l="1"/>
  <c r="J28" i="4"/>
  <c r="I107" i="5"/>
  <c r="I106" i="5" s="1"/>
  <c r="I104" i="5"/>
  <c r="I101" i="5"/>
  <c r="I96" i="5"/>
  <c r="I92" i="5"/>
  <c r="I73" i="5"/>
  <c r="I70" i="5"/>
  <c r="I64" i="5"/>
  <c r="I60" i="5"/>
  <c r="I54" i="5"/>
  <c r="I45" i="5"/>
  <c r="I31" i="5"/>
  <c r="I28" i="5"/>
  <c r="I20" i="5"/>
  <c r="I17" i="5"/>
  <c r="I14" i="5"/>
  <c r="I11" i="5"/>
  <c r="I8" i="5"/>
  <c r="I97" i="4"/>
  <c r="I96" i="4" s="1"/>
  <c r="I94" i="4"/>
  <c r="I91" i="4"/>
  <c r="I86" i="4"/>
  <c r="I82" i="4"/>
  <c r="I76" i="4"/>
  <c r="I75" i="4" s="1"/>
  <c r="I68" i="4"/>
  <c r="I65" i="4"/>
  <c r="I58" i="4"/>
  <c r="I54" i="4"/>
  <c r="I50" i="4"/>
  <c r="I48" i="4"/>
  <c r="I41" i="4"/>
  <c r="I39" i="4"/>
  <c r="I34" i="4"/>
  <c r="I30" i="4"/>
  <c r="I27" i="4"/>
  <c r="I25" i="4"/>
  <c r="I20" i="4"/>
  <c r="I17" i="4"/>
  <c r="I14" i="4"/>
  <c r="I11" i="4"/>
  <c r="I8" i="4"/>
  <c r="I103" i="3"/>
  <c r="I102" i="3" s="1"/>
  <c r="I98" i="3"/>
  <c r="I95" i="3"/>
  <c r="I90" i="3"/>
  <c r="I86" i="3"/>
  <c r="I68" i="3"/>
  <c r="I65" i="3"/>
  <c r="I59" i="3"/>
  <c r="I53" i="3"/>
  <c r="I49" i="3"/>
  <c r="I47" i="3"/>
  <c r="I44" i="3"/>
  <c r="I42" i="3"/>
  <c r="I40" i="3"/>
  <c r="I34" i="3"/>
  <c r="I30" i="3"/>
  <c r="I27" i="3"/>
  <c r="I25" i="3"/>
  <c r="I20" i="3"/>
  <c r="I17" i="3"/>
  <c r="I14" i="3"/>
  <c r="I11" i="3"/>
  <c r="I8" i="3"/>
  <c r="I105" i="2"/>
  <c r="I104" i="2" s="1"/>
  <c r="I100" i="2"/>
  <c r="I78" i="2"/>
  <c r="I71" i="2"/>
  <c r="I68" i="2"/>
  <c r="I62" i="2"/>
  <c r="I58" i="2"/>
  <c r="I54" i="2"/>
  <c r="I52" i="2"/>
  <c r="I48" i="2"/>
  <c r="I43" i="2"/>
  <c r="I37" i="2"/>
  <c r="I31" i="2"/>
  <c r="I28" i="2"/>
  <c r="I26" i="2"/>
  <c r="I18" i="2"/>
  <c r="I15" i="2"/>
  <c r="I25" i="2" l="1"/>
  <c r="I24" i="3"/>
  <c r="I52" i="3"/>
  <c r="I24" i="4"/>
  <c r="I57" i="2"/>
  <c r="I7" i="3"/>
  <c r="I85" i="3"/>
  <c r="I84" i="3" s="1"/>
  <c r="I7" i="4"/>
  <c r="I53" i="4"/>
  <c r="I81" i="4"/>
  <c r="I80" i="4" s="1"/>
  <c r="I7" i="5"/>
  <c r="I59" i="5"/>
  <c r="I91" i="5"/>
  <c r="I90" i="5" s="1"/>
  <c r="K109" i="5"/>
  <c r="H109" i="5"/>
  <c r="K108" i="5"/>
  <c r="H108" i="5"/>
  <c r="J107" i="5"/>
  <c r="J106" i="5" s="1"/>
  <c r="G107" i="5"/>
  <c r="G106" i="5" s="1"/>
  <c r="F107" i="5"/>
  <c r="F106" i="5" s="1"/>
  <c r="E107" i="5"/>
  <c r="E106" i="5" s="1"/>
  <c r="D107" i="5"/>
  <c r="D106" i="5" s="1"/>
  <c r="K105" i="5"/>
  <c r="H105" i="5"/>
  <c r="H104" i="5" s="1"/>
  <c r="J104" i="5"/>
  <c r="K104" i="5" s="1"/>
  <c r="G104" i="5"/>
  <c r="F104" i="5"/>
  <c r="E104" i="5"/>
  <c r="D104" i="5"/>
  <c r="K103" i="5"/>
  <c r="H103" i="5"/>
  <c r="K102" i="5"/>
  <c r="H102" i="5"/>
  <c r="J101" i="5"/>
  <c r="G101" i="5"/>
  <c r="F101" i="5"/>
  <c r="E101" i="5"/>
  <c r="D101" i="5"/>
  <c r="K100" i="5"/>
  <c r="H100" i="5"/>
  <c r="K99" i="5"/>
  <c r="H99" i="5"/>
  <c r="K98" i="5"/>
  <c r="H98" i="5"/>
  <c r="K97" i="5"/>
  <c r="H97" i="5"/>
  <c r="J96" i="5"/>
  <c r="G96" i="5"/>
  <c r="F96" i="5"/>
  <c r="E96" i="5"/>
  <c r="D96" i="5"/>
  <c r="K95" i="5"/>
  <c r="H95" i="5"/>
  <c r="K94" i="5"/>
  <c r="H94" i="5"/>
  <c r="K93" i="5"/>
  <c r="H93" i="5"/>
  <c r="J92" i="5"/>
  <c r="G92" i="5"/>
  <c r="F92" i="5"/>
  <c r="E92" i="5"/>
  <c r="D92" i="5"/>
  <c r="K85" i="5"/>
  <c r="H85" i="5"/>
  <c r="K84" i="5"/>
  <c r="H84" i="5"/>
  <c r="K83" i="5"/>
  <c r="H83" i="5"/>
  <c r="H79" i="5"/>
  <c r="H78" i="5"/>
  <c r="K77" i="5"/>
  <c r="N77" i="5" s="1"/>
  <c r="H77" i="5"/>
  <c r="H76" i="5"/>
  <c r="H75" i="5"/>
  <c r="K74" i="5"/>
  <c r="H74" i="5"/>
  <c r="G73" i="5"/>
  <c r="F73" i="5"/>
  <c r="E73" i="5"/>
  <c r="D73" i="5"/>
  <c r="H72" i="5"/>
  <c r="H71" i="5"/>
  <c r="G70" i="5"/>
  <c r="F70" i="5"/>
  <c r="E70" i="5"/>
  <c r="D70" i="5"/>
  <c r="K69" i="5"/>
  <c r="N69" i="5" s="1"/>
  <c r="H69" i="5"/>
  <c r="H68" i="5"/>
  <c r="K67" i="5"/>
  <c r="H67" i="5"/>
  <c r="H66" i="5"/>
  <c r="H65" i="5"/>
  <c r="G64" i="5"/>
  <c r="F64" i="5"/>
  <c r="E64" i="5"/>
  <c r="D64" i="5"/>
  <c r="H63" i="5"/>
  <c r="K62" i="5"/>
  <c r="N62" i="5" s="1"/>
  <c r="H62" i="5"/>
  <c r="H61" i="5"/>
  <c r="G60" i="5"/>
  <c r="F60" i="5"/>
  <c r="E60" i="5"/>
  <c r="D60" i="5"/>
  <c r="K58" i="5"/>
  <c r="H58" i="5"/>
  <c r="H57" i="5"/>
  <c r="G56" i="5"/>
  <c r="F56" i="5"/>
  <c r="E56" i="5"/>
  <c r="D56" i="5"/>
  <c r="H55" i="5"/>
  <c r="G54" i="5"/>
  <c r="F54" i="5"/>
  <c r="E54" i="5"/>
  <c r="D54" i="5"/>
  <c r="K52" i="5"/>
  <c r="N52" i="5" s="1"/>
  <c r="H52" i="5"/>
  <c r="H51" i="5"/>
  <c r="K48" i="5"/>
  <c r="K47" i="5" s="1"/>
  <c r="H48" i="5"/>
  <c r="H47" i="5" s="1"/>
  <c r="H46" i="5"/>
  <c r="G45" i="5"/>
  <c r="F45" i="5"/>
  <c r="E45" i="5"/>
  <c r="D45" i="5"/>
  <c r="K42" i="5"/>
  <c r="N42" i="5" s="1"/>
  <c r="H42" i="5"/>
  <c r="K38" i="5"/>
  <c r="H38" i="5"/>
  <c r="K35" i="5"/>
  <c r="N35" i="5" s="1"/>
  <c r="H35" i="5"/>
  <c r="K34" i="5"/>
  <c r="H34" i="5"/>
  <c r="K32" i="5"/>
  <c r="N32" i="5" s="1"/>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9" i="4"/>
  <c r="K98" i="4"/>
  <c r="H98" i="4"/>
  <c r="J97" i="4"/>
  <c r="J96" i="4" s="1"/>
  <c r="G97" i="4"/>
  <c r="G96" i="4" s="1"/>
  <c r="F97" i="4"/>
  <c r="F96" i="4" s="1"/>
  <c r="E97" i="4"/>
  <c r="E96" i="4" s="1"/>
  <c r="D97" i="4"/>
  <c r="D96" i="4" s="1"/>
  <c r="K95" i="4"/>
  <c r="N95" i="4" s="1"/>
  <c r="H95" i="4"/>
  <c r="J94" i="4"/>
  <c r="K94" i="4" s="1"/>
  <c r="G94" i="4"/>
  <c r="F94" i="4"/>
  <c r="E94" i="4"/>
  <c r="D94" i="4"/>
  <c r="K93" i="4"/>
  <c r="H93" i="4"/>
  <c r="K92" i="4"/>
  <c r="H92" i="4"/>
  <c r="J91" i="4"/>
  <c r="G91" i="4"/>
  <c r="F91" i="4"/>
  <c r="E91" i="4"/>
  <c r="D91" i="4"/>
  <c r="K90" i="4"/>
  <c r="H90" i="4"/>
  <c r="K89" i="4"/>
  <c r="H89" i="4"/>
  <c r="K88" i="4"/>
  <c r="H88" i="4"/>
  <c r="K87" i="4"/>
  <c r="H87" i="4"/>
  <c r="J86" i="4"/>
  <c r="G86" i="4"/>
  <c r="F86" i="4"/>
  <c r="E86" i="4"/>
  <c r="D86" i="4"/>
  <c r="K85" i="4"/>
  <c r="H85" i="4"/>
  <c r="K84" i="4"/>
  <c r="H84" i="4"/>
  <c r="K83" i="4"/>
  <c r="H83" i="4"/>
  <c r="J82" i="4"/>
  <c r="G82" i="4"/>
  <c r="F82" i="4"/>
  <c r="E82" i="4"/>
  <c r="D82" i="4"/>
  <c r="K79" i="4"/>
  <c r="H79" i="4"/>
  <c r="K78" i="4"/>
  <c r="H78" i="4"/>
  <c r="K77" i="4"/>
  <c r="H77" i="4"/>
  <c r="J76" i="4"/>
  <c r="J75" i="4" s="1"/>
  <c r="G76" i="4"/>
  <c r="G75" i="4" s="1"/>
  <c r="F76" i="4"/>
  <c r="F75" i="4" s="1"/>
  <c r="E76" i="4"/>
  <c r="E75" i="4" s="1"/>
  <c r="D76" i="4"/>
  <c r="D75" i="4" s="1"/>
  <c r="K74" i="4"/>
  <c r="H74" i="4"/>
  <c r="K73" i="4"/>
  <c r="N73" i="4" s="1"/>
  <c r="H73" i="4"/>
  <c r="K72" i="4"/>
  <c r="N72" i="4" s="1"/>
  <c r="H72" i="4"/>
  <c r="K71" i="4"/>
  <c r="N71" i="4" s="1"/>
  <c r="H71" i="4"/>
  <c r="K70" i="4"/>
  <c r="H70" i="4"/>
  <c r="K69" i="4"/>
  <c r="H69" i="4"/>
  <c r="J68" i="4"/>
  <c r="G68" i="4"/>
  <c r="F68" i="4"/>
  <c r="E68" i="4"/>
  <c r="D68" i="4"/>
  <c r="H67" i="4"/>
  <c r="H66" i="4"/>
  <c r="G65" i="4"/>
  <c r="F65" i="4"/>
  <c r="E65" i="4"/>
  <c r="D65" i="4"/>
  <c r="H64" i="4"/>
  <c r="K63" i="4"/>
  <c r="N63" i="4" s="1"/>
  <c r="H63" i="4"/>
  <c r="K62" i="4"/>
  <c r="H62" i="4"/>
  <c r="H60" i="4"/>
  <c r="K59" i="4"/>
  <c r="N59" i="4" s="1"/>
  <c r="H59" i="4"/>
  <c r="G58" i="4"/>
  <c r="F58" i="4"/>
  <c r="E58" i="4"/>
  <c r="D58" i="4"/>
  <c r="K57" i="4"/>
  <c r="N57" i="4" s="1"/>
  <c r="H57" i="4"/>
  <c r="K56" i="4"/>
  <c r="N56" i="4" s="1"/>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K35" i="4"/>
  <c r="N35" i="4" s="1"/>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F20" i="4"/>
  <c r="E20" i="4"/>
  <c r="D20" i="4"/>
  <c r="H19" i="4"/>
  <c r="H18" i="4"/>
  <c r="G17" i="4"/>
  <c r="F17" i="4"/>
  <c r="E17" i="4"/>
  <c r="D17" i="4"/>
  <c r="H16" i="4"/>
  <c r="H15" i="4"/>
  <c r="G14" i="4"/>
  <c r="F14" i="4"/>
  <c r="E14" i="4"/>
  <c r="K13" i="4"/>
  <c r="H13" i="4"/>
  <c r="K12" i="4"/>
  <c r="H12" i="4"/>
  <c r="J11" i="4"/>
  <c r="G11" i="4"/>
  <c r="F11" i="4"/>
  <c r="E11" i="4"/>
  <c r="D11" i="4"/>
  <c r="K10" i="4"/>
  <c r="N10" i="4" s="1"/>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K73" i="3"/>
  <c r="H73" i="3"/>
  <c r="K72" i="3"/>
  <c r="N72" i="3" s="1"/>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E17" i="3"/>
  <c r="D17" i="3"/>
  <c r="H16" i="3"/>
  <c r="H15" i="3"/>
  <c r="G14" i="3"/>
  <c r="F14" i="3"/>
  <c r="E14" i="3"/>
  <c r="D14" i="3"/>
  <c r="K13" i="3"/>
  <c r="H13" i="3"/>
  <c r="H12" i="3"/>
  <c r="G11" i="3"/>
  <c r="F11" i="3"/>
  <c r="E11" i="3"/>
  <c r="D11" i="3"/>
  <c r="H10" i="3"/>
  <c r="H9" i="3"/>
  <c r="G8" i="3"/>
  <c r="F8" i="3"/>
  <c r="E8" i="3"/>
  <c r="D8" i="3"/>
  <c r="K107" i="2"/>
  <c r="H107" i="2"/>
  <c r="K106" i="2"/>
  <c r="J105" i="2"/>
  <c r="J104" i="2" s="1"/>
  <c r="G105" i="2"/>
  <c r="G104" i="2" s="1"/>
  <c r="F105" i="2"/>
  <c r="F104" i="2" s="1"/>
  <c r="E105" i="2"/>
  <c r="E104" i="2" s="1"/>
  <c r="D105" i="2"/>
  <c r="D104" i="2" s="1"/>
  <c r="K101" i="2"/>
  <c r="H101" i="2"/>
  <c r="H100" i="2" s="1"/>
  <c r="J100" i="2"/>
  <c r="K100" i="2" s="1"/>
  <c r="G100" i="2"/>
  <c r="F100" i="2"/>
  <c r="E100" i="2"/>
  <c r="D100" i="2"/>
  <c r="K99" i="2"/>
  <c r="H99" i="2"/>
  <c r="K98" i="2"/>
  <c r="H98" i="2"/>
  <c r="K97" i="2"/>
  <c r="H97" i="2"/>
  <c r="K95" i="2"/>
  <c r="H95" i="2"/>
  <c r="K92" i="2"/>
  <c r="H92" i="2"/>
  <c r="K91" i="2"/>
  <c r="H91" i="2"/>
  <c r="K94" i="2"/>
  <c r="H94" i="2"/>
  <c r="K88" i="2"/>
  <c r="K87" i="2" s="1"/>
  <c r="H88" i="2"/>
  <c r="H87" i="2" s="1"/>
  <c r="K84" i="2"/>
  <c r="H84" i="2"/>
  <c r="H83" i="2"/>
  <c r="H82" i="2"/>
  <c r="F78" i="2"/>
  <c r="E78" i="2"/>
  <c r="D78" i="2"/>
  <c r="G78" i="2"/>
  <c r="K77" i="2"/>
  <c r="N77" i="2" s="1"/>
  <c r="H77" i="2"/>
  <c r="K76" i="2"/>
  <c r="H76" i="2"/>
  <c r="H75" i="2"/>
  <c r="H74" i="2"/>
  <c r="H73" i="2"/>
  <c r="H72" i="2"/>
  <c r="G71" i="2"/>
  <c r="F71" i="2"/>
  <c r="E71" i="2"/>
  <c r="D71" i="2"/>
  <c r="K70" i="2"/>
  <c r="H70" i="2"/>
  <c r="K69" i="2"/>
  <c r="H69" i="2"/>
  <c r="J68" i="2"/>
  <c r="K68" i="2" s="1"/>
  <c r="G68" i="2"/>
  <c r="F68" i="2"/>
  <c r="E68" i="2"/>
  <c r="D68" i="2"/>
  <c r="K67" i="2"/>
  <c r="N67" i="2" s="1"/>
  <c r="H67" i="2"/>
  <c r="K66" i="2"/>
  <c r="H66" i="2"/>
  <c r="H65" i="2"/>
  <c r="K64" i="2"/>
  <c r="H64" i="2"/>
  <c r="K63" i="2"/>
  <c r="N63" i="2" s="1"/>
  <c r="H63" i="2"/>
  <c r="G62" i="2"/>
  <c r="F62" i="2"/>
  <c r="E62" i="2"/>
  <c r="D62" i="2"/>
  <c r="K61" i="2"/>
  <c r="H61" i="2"/>
  <c r="K60" i="2"/>
  <c r="N60" i="2" s="1"/>
  <c r="H60" i="2"/>
  <c r="K59" i="2"/>
  <c r="H59" i="2"/>
  <c r="J58" i="2"/>
  <c r="G58" i="2"/>
  <c r="F58" i="2"/>
  <c r="E58" i="2"/>
  <c r="D58" i="2"/>
  <c r="K56" i="2"/>
  <c r="H56" i="2"/>
  <c r="K55" i="2"/>
  <c r="H55" i="2"/>
  <c r="J54" i="2"/>
  <c r="K54" i="2" s="1"/>
  <c r="G54" i="2"/>
  <c r="F54" i="2"/>
  <c r="E54" i="2"/>
  <c r="D54" i="2"/>
  <c r="K53" i="2"/>
  <c r="H53" i="2"/>
  <c r="J52" i="2"/>
  <c r="K52" i="2" s="1"/>
  <c r="G52" i="2"/>
  <c r="F52" i="2"/>
  <c r="E52" i="2"/>
  <c r="D52" i="2"/>
  <c r="K51" i="2"/>
  <c r="N51" i="2" s="1"/>
  <c r="H51" i="2"/>
  <c r="K49" i="2"/>
  <c r="N49" i="2" s="1"/>
  <c r="H49" i="2"/>
  <c r="J48" i="2"/>
  <c r="G48" i="2"/>
  <c r="F48" i="2"/>
  <c r="E48" i="2"/>
  <c r="D48" i="2"/>
  <c r="H46" i="2"/>
  <c r="H45" i="2" s="1"/>
  <c r="H44" i="2"/>
  <c r="H43" i="2" s="1"/>
  <c r="G43" i="2"/>
  <c r="F43" i="2"/>
  <c r="E43" i="2"/>
  <c r="D43" i="2"/>
  <c r="K40" i="2"/>
  <c r="H40" i="2"/>
  <c r="K38" i="2"/>
  <c r="N38" i="2" s="1"/>
  <c r="H38" i="2"/>
  <c r="J37" i="2"/>
  <c r="G37" i="2"/>
  <c r="F37" i="2"/>
  <c r="E37" i="2"/>
  <c r="D37" i="2"/>
  <c r="H36" i="2"/>
  <c r="H34" i="2"/>
  <c r="K32" i="2"/>
  <c r="N32" i="2" s="1"/>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N10" i="2"/>
  <c r="H10" i="2"/>
  <c r="H9" i="2"/>
  <c r="H36" i="5" l="1"/>
  <c r="N38" i="5"/>
  <c r="K36" i="5"/>
  <c r="H50" i="5"/>
  <c r="H8" i="2"/>
  <c r="F25" i="2"/>
  <c r="E24" i="5"/>
  <c r="F24" i="5"/>
  <c r="G24" i="5"/>
  <c r="D24" i="5"/>
  <c r="G25" i="2"/>
  <c r="D25" i="2"/>
  <c r="K26" i="2"/>
  <c r="L26" i="2" s="1"/>
  <c r="E25" i="2"/>
  <c r="H82" i="4"/>
  <c r="H21" i="2"/>
  <c r="H86" i="4"/>
  <c r="H43" i="4"/>
  <c r="K31" i="5"/>
  <c r="H81" i="5"/>
  <c r="H80" i="5" s="1"/>
  <c r="C80" i="42" s="1"/>
  <c r="K81" i="5"/>
  <c r="K80" i="5" s="1"/>
  <c r="D80" i="42" s="1"/>
  <c r="D81" i="4"/>
  <c r="D80" i="4" s="1"/>
  <c r="H79" i="2"/>
  <c r="H78" i="2" s="1"/>
  <c r="C18" i="42" s="1"/>
  <c r="K89" i="2"/>
  <c r="L30" i="5"/>
  <c r="E91" i="5"/>
  <c r="E90" i="5" s="1"/>
  <c r="L93" i="5"/>
  <c r="L94" i="5"/>
  <c r="L95" i="5"/>
  <c r="H96" i="5"/>
  <c r="G81" i="4"/>
  <c r="G80" i="4" s="1"/>
  <c r="K97" i="4"/>
  <c r="K96" i="4" s="1"/>
  <c r="D69" i="42" s="1"/>
  <c r="H14" i="3"/>
  <c r="J85" i="3"/>
  <c r="J84" i="3" s="1"/>
  <c r="L32" i="5"/>
  <c r="L35" i="5"/>
  <c r="L38" i="5"/>
  <c r="L48" i="5"/>
  <c r="L47" i="5" s="1"/>
  <c r="L29" i="5"/>
  <c r="L34" i="5"/>
  <c r="L42" i="5"/>
  <c r="L109" i="5"/>
  <c r="H11" i="3"/>
  <c r="H76" i="3"/>
  <c r="H75" i="3" s="1"/>
  <c r="C50" i="42" s="1"/>
  <c r="J81" i="4"/>
  <c r="J80" i="4" s="1"/>
  <c r="F53" i="4"/>
  <c r="H68" i="4"/>
  <c r="L13" i="4"/>
  <c r="H27" i="4"/>
  <c r="H91" i="4"/>
  <c r="G24" i="4"/>
  <c r="G53" i="4"/>
  <c r="F59" i="5"/>
  <c r="H65" i="4"/>
  <c r="F52" i="3"/>
  <c r="G24" i="3"/>
  <c r="K76" i="3"/>
  <c r="K75" i="3" s="1"/>
  <c r="D50" i="42" s="1"/>
  <c r="F24" i="3"/>
  <c r="L80" i="3"/>
  <c r="G85" i="3"/>
  <c r="G84" i="3" s="1"/>
  <c r="H17" i="3"/>
  <c r="H49" i="3"/>
  <c r="L49" i="3" s="1"/>
  <c r="D52" i="3"/>
  <c r="D24" i="3"/>
  <c r="L81" i="3"/>
  <c r="G52" i="3"/>
  <c r="K93" i="2"/>
  <c r="L95" i="2"/>
  <c r="K96" i="2"/>
  <c r="H96" i="2"/>
  <c r="L94" i="2"/>
  <c r="H93" i="2"/>
  <c r="H89" i="2"/>
  <c r="H48" i="2"/>
  <c r="F57" i="2"/>
  <c r="G7" i="2"/>
  <c r="G57" i="2"/>
  <c r="E24" i="3"/>
  <c r="H73" i="5"/>
  <c r="H50" i="4"/>
  <c r="L50" i="4" s="1"/>
  <c r="D53" i="4"/>
  <c r="H11" i="4"/>
  <c r="K30" i="4"/>
  <c r="H76" i="4"/>
  <c r="H75" i="4" s="1"/>
  <c r="K91" i="4"/>
  <c r="F24" i="4"/>
  <c r="G91" i="5"/>
  <c r="G90" i="5" s="1"/>
  <c r="F7" i="5"/>
  <c r="E59" i="5"/>
  <c r="L84" i="5"/>
  <c r="D91" i="5"/>
  <c r="D90" i="5" s="1"/>
  <c r="G7" i="5"/>
  <c r="L27" i="5"/>
  <c r="L25" i="5" s="1"/>
  <c r="G59" i="5"/>
  <c r="L83" i="5"/>
  <c r="L85" i="5"/>
  <c r="H20" i="5"/>
  <c r="H14" i="5"/>
  <c r="E7" i="5"/>
  <c r="E52" i="3"/>
  <c r="H20" i="3"/>
  <c r="H65" i="3"/>
  <c r="H34" i="3"/>
  <c r="H59" i="3"/>
  <c r="D85" i="3"/>
  <c r="D84" i="3" s="1"/>
  <c r="E7" i="3"/>
  <c r="H8" i="3"/>
  <c r="H30" i="3"/>
  <c r="H53" i="3"/>
  <c r="H95" i="3"/>
  <c r="F7" i="3"/>
  <c r="F85" i="3"/>
  <c r="F84" i="3" s="1"/>
  <c r="H71" i="2"/>
  <c r="H15" i="2"/>
  <c r="H12" i="2"/>
  <c r="H28" i="2"/>
  <c r="H20" i="4"/>
  <c r="H8" i="5"/>
  <c r="H92" i="5"/>
  <c r="K37" i="2"/>
  <c r="D57" i="2"/>
  <c r="K105" i="2"/>
  <c r="K104" i="2" s="1"/>
  <c r="G7" i="3"/>
  <c r="K27" i="3"/>
  <c r="K42" i="3"/>
  <c r="H68" i="3"/>
  <c r="E85" i="3"/>
  <c r="E84" i="3" s="1"/>
  <c r="K86" i="3"/>
  <c r="K90" i="3"/>
  <c r="H8" i="4"/>
  <c r="D24" i="4"/>
  <c r="H30" i="4"/>
  <c r="H34" i="4"/>
  <c r="H54" i="4"/>
  <c r="H58" i="4"/>
  <c r="E81" i="4"/>
  <c r="E80" i="4" s="1"/>
  <c r="H97" i="4"/>
  <c r="H96" i="4" s="1"/>
  <c r="C69" i="42" s="1"/>
  <c r="H28" i="5"/>
  <c r="H45" i="5"/>
  <c r="F91" i="5"/>
  <c r="F90" i="5" s="1"/>
  <c r="K107" i="5"/>
  <c r="K106" i="5" s="1"/>
  <c r="E7" i="2"/>
  <c r="E57" i="2"/>
  <c r="K58" i="2"/>
  <c r="D7" i="3"/>
  <c r="H27" i="3"/>
  <c r="H44" i="3"/>
  <c r="H86" i="3"/>
  <c r="H90" i="3"/>
  <c r="K103" i="3"/>
  <c r="H17" i="4"/>
  <c r="E24" i="4"/>
  <c r="F81" i="4"/>
  <c r="F80" i="4" s="1"/>
  <c r="L95" i="4"/>
  <c r="D7" i="5"/>
  <c r="K101" i="5"/>
  <c r="L108" i="5"/>
  <c r="D59" i="5"/>
  <c r="L97" i="5"/>
  <c r="L98" i="5"/>
  <c r="L99" i="5"/>
  <c r="L100" i="5"/>
  <c r="L102" i="5"/>
  <c r="L103" i="5"/>
  <c r="L52" i="5"/>
  <c r="K48" i="2"/>
  <c r="K30" i="3"/>
  <c r="K95" i="3"/>
  <c r="H103" i="3"/>
  <c r="H102" i="3" s="1"/>
  <c r="K41" i="4"/>
  <c r="K68" i="4"/>
  <c r="K76" i="4"/>
  <c r="K82" i="4"/>
  <c r="K86" i="4"/>
  <c r="I107" i="3"/>
  <c r="D7" i="2"/>
  <c r="F7" i="2"/>
  <c r="L27" i="2"/>
  <c r="L32" i="2"/>
  <c r="L40" i="2"/>
  <c r="L49" i="2"/>
  <c r="L51" i="2"/>
  <c r="L53" i="2"/>
  <c r="L55" i="2"/>
  <c r="L56" i="2"/>
  <c r="L29" i="3"/>
  <c r="L31" i="3"/>
  <c r="L32" i="3"/>
  <c r="L33" i="3"/>
  <c r="L35" i="3"/>
  <c r="L46" i="3"/>
  <c r="L50" i="3"/>
  <c r="L51" i="3"/>
  <c r="L61" i="3"/>
  <c r="L62" i="3"/>
  <c r="L63" i="3"/>
  <c r="L64" i="3"/>
  <c r="E7" i="4"/>
  <c r="G7" i="4"/>
  <c r="L32" i="4"/>
  <c r="L33" i="4"/>
  <c r="L42" i="4"/>
  <c r="L47" i="4"/>
  <c r="E53" i="4"/>
  <c r="H94" i="4"/>
  <c r="L94" i="4" s="1"/>
  <c r="K28" i="5"/>
  <c r="L58" i="5"/>
  <c r="J91" i="5"/>
  <c r="J90" i="5" s="1"/>
  <c r="K92" i="5"/>
  <c r="K96" i="5"/>
  <c r="I101" i="4"/>
  <c r="K59" i="3"/>
  <c r="K27" i="4"/>
  <c r="K11" i="4"/>
  <c r="F7" i="4"/>
  <c r="L52" i="4"/>
  <c r="L29" i="4"/>
  <c r="L28" i="4"/>
  <c r="K25" i="4"/>
  <c r="L26" i="4"/>
  <c r="L12" i="4"/>
  <c r="L10" i="4"/>
  <c r="L60" i="3"/>
  <c r="L55" i="3"/>
  <c r="L101" i="2"/>
  <c r="L38" i="2"/>
  <c r="L105" i="5"/>
  <c r="L13" i="5"/>
  <c r="L62" i="5"/>
  <c r="L67" i="5"/>
  <c r="L69" i="5"/>
  <c r="L74" i="5"/>
  <c r="L75" i="5"/>
  <c r="L77" i="5"/>
  <c r="L56" i="4"/>
  <c r="L57" i="4"/>
  <c r="L62" i="4"/>
  <c r="L63" i="4"/>
  <c r="L69" i="4"/>
  <c r="L70" i="4"/>
  <c r="L71" i="4"/>
  <c r="L72" i="4"/>
  <c r="L73" i="4"/>
  <c r="L74" i="4"/>
  <c r="L77" i="4"/>
  <c r="L78" i="4"/>
  <c r="L79" i="4"/>
  <c r="L83" i="4"/>
  <c r="L84" i="4"/>
  <c r="L85" i="4"/>
  <c r="L87" i="4"/>
  <c r="L88" i="4"/>
  <c r="L89" i="4"/>
  <c r="L90" i="4"/>
  <c r="L93" i="4"/>
  <c r="L99" i="4"/>
  <c r="L70" i="3"/>
  <c r="L72" i="3"/>
  <c r="L73" i="3"/>
  <c r="L74" i="3"/>
  <c r="L88" i="3"/>
  <c r="L89" i="3"/>
  <c r="L92" i="3"/>
  <c r="L93" i="3"/>
  <c r="L94" i="3"/>
  <c r="L96" i="3"/>
  <c r="L97" i="3"/>
  <c r="L104" i="3"/>
  <c r="L105" i="3"/>
  <c r="L13" i="3"/>
  <c r="L10" i="2"/>
  <c r="L59" i="2"/>
  <c r="L60" i="2"/>
  <c r="L61" i="2"/>
  <c r="L63" i="2"/>
  <c r="L64" i="2"/>
  <c r="L66" i="2"/>
  <c r="L67" i="2"/>
  <c r="L69" i="2"/>
  <c r="L70" i="2"/>
  <c r="L76" i="2"/>
  <c r="L77" i="2"/>
  <c r="L84" i="2"/>
  <c r="L88" i="2"/>
  <c r="L91" i="2"/>
  <c r="L92" i="2"/>
  <c r="L97" i="2"/>
  <c r="L98" i="2"/>
  <c r="L99" i="2"/>
  <c r="L106" i="2"/>
  <c r="L107" i="2"/>
  <c r="L104" i="5"/>
  <c r="H11" i="5"/>
  <c r="H17" i="5"/>
  <c r="H31" i="5"/>
  <c r="H54" i="5"/>
  <c r="H56" i="5"/>
  <c r="H60" i="5"/>
  <c r="H64" i="5"/>
  <c r="H70" i="5"/>
  <c r="H101" i="5"/>
  <c r="H107" i="5"/>
  <c r="H106" i="5" s="1"/>
  <c r="C84" i="42" s="1"/>
  <c r="H14" i="4"/>
  <c r="L31" i="4"/>
  <c r="L35" i="4"/>
  <c r="L51" i="4"/>
  <c r="L59" i="4"/>
  <c r="L92" i="4"/>
  <c r="L98" i="4"/>
  <c r="D14" i="4"/>
  <c r="D7" i="4" s="1"/>
  <c r="L98" i="3"/>
  <c r="L28" i="3"/>
  <c r="L43" i="3"/>
  <c r="L69" i="3"/>
  <c r="L79" i="3"/>
  <c r="L87" i="3"/>
  <c r="L91" i="3"/>
  <c r="L99" i="3"/>
  <c r="L100" i="2"/>
  <c r="L13" i="2"/>
  <c r="H18" i="2"/>
  <c r="H31" i="2"/>
  <c r="H37" i="2"/>
  <c r="H52" i="2"/>
  <c r="L52" i="2" s="1"/>
  <c r="H54" i="2"/>
  <c r="L54" i="2" s="1"/>
  <c r="H58" i="2"/>
  <c r="H62" i="2"/>
  <c r="H68" i="2"/>
  <c r="L68" i="2" s="1"/>
  <c r="H105" i="2"/>
  <c r="H104" i="2" s="1"/>
  <c r="C22" i="42" s="1"/>
  <c r="H81" i="4" l="1"/>
  <c r="L36" i="5"/>
  <c r="I108" i="3"/>
  <c r="I102" i="4"/>
  <c r="H24" i="5"/>
  <c r="C76" i="42" s="1"/>
  <c r="H25" i="2"/>
  <c r="C14" i="42" s="1"/>
  <c r="G111" i="5"/>
  <c r="L92" i="5"/>
  <c r="L28" i="5"/>
  <c r="L81" i="5"/>
  <c r="L80" i="5" s="1"/>
  <c r="L107" i="5"/>
  <c r="L106" i="5" s="1"/>
  <c r="H91" i="5"/>
  <c r="H90" i="5" s="1"/>
  <c r="L31" i="5"/>
  <c r="L101" i="5"/>
  <c r="D101" i="4"/>
  <c r="D106" i="4" s="1"/>
  <c r="K102" i="3"/>
  <c r="H85" i="3"/>
  <c r="H84" i="3" s="1"/>
  <c r="H80" i="4"/>
  <c r="C66" i="42" s="1"/>
  <c r="G101" i="4"/>
  <c r="G107" i="4" s="1"/>
  <c r="F111" i="5"/>
  <c r="F114" i="5" s="1"/>
  <c r="F101" i="4"/>
  <c r="F107" i="4" s="1"/>
  <c r="G107" i="3"/>
  <c r="G110" i="3" s="1"/>
  <c r="H24" i="4"/>
  <c r="C61" i="42" s="1"/>
  <c r="H7" i="4"/>
  <c r="C60" i="42" s="1"/>
  <c r="H7" i="3"/>
  <c r="C45" i="42" s="1"/>
  <c r="H24" i="3"/>
  <c r="C46" i="42" s="1"/>
  <c r="L76" i="3"/>
  <c r="L75" i="3" s="1"/>
  <c r="L93" i="2"/>
  <c r="L96" i="2"/>
  <c r="H86" i="2"/>
  <c r="H85" i="2" s="1"/>
  <c r="C19" i="42" s="1"/>
  <c r="L87" i="2"/>
  <c r="L89" i="2"/>
  <c r="H7" i="2"/>
  <c r="C13" i="42" s="1"/>
  <c r="E111" i="5"/>
  <c r="E113" i="5" s="1"/>
  <c r="H53" i="4"/>
  <c r="C62" i="42" s="1"/>
  <c r="L96" i="5"/>
  <c r="H52" i="3"/>
  <c r="C47" i="42" s="1"/>
  <c r="F107" i="3"/>
  <c r="F110" i="3" s="1"/>
  <c r="E107" i="3"/>
  <c r="D111" i="5"/>
  <c r="D113" i="5" s="1"/>
  <c r="D107" i="3"/>
  <c r="D109" i="3" s="1"/>
  <c r="H7" i="5"/>
  <c r="C75" i="42" s="1"/>
  <c r="L90" i="3"/>
  <c r="L91" i="4"/>
  <c r="L25" i="4"/>
  <c r="L30" i="3"/>
  <c r="K85" i="3"/>
  <c r="K84" i="3" s="1"/>
  <c r="L86" i="3"/>
  <c r="L42" i="3"/>
  <c r="L27" i="3"/>
  <c r="L97" i="4"/>
  <c r="L30" i="4"/>
  <c r="L105" i="2"/>
  <c r="K91" i="5"/>
  <c r="L41" i="4"/>
  <c r="E101" i="4"/>
  <c r="L48" i="2"/>
  <c r="K81" i="4"/>
  <c r="K75" i="4"/>
  <c r="L37" i="2"/>
  <c r="L59" i="3"/>
  <c r="L27" i="4"/>
  <c r="L11" i="4"/>
  <c r="L82" i="4"/>
  <c r="L86" i="4"/>
  <c r="L76" i="4"/>
  <c r="L68" i="4"/>
  <c r="L103" i="3"/>
  <c r="L95" i="3"/>
  <c r="L58" i="2"/>
  <c r="H59" i="5"/>
  <c r="C77" i="42" s="1"/>
  <c r="H57" i="2"/>
  <c r="C15" i="42" s="1"/>
  <c r="E109" i="3" l="1"/>
  <c r="E368" i="1"/>
  <c r="G113" i="5"/>
  <c r="G114" i="5"/>
  <c r="G106" i="4"/>
  <c r="G103" i="4"/>
  <c r="G109" i="3"/>
  <c r="C70" i="42"/>
  <c r="C23" i="42"/>
  <c r="C85" i="42"/>
  <c r="C55" i="42"/>
  <c r="E112" i="5"/>
  <c r="E108" i="3"/>
  <c r="G112" i="5"/>
  <c r="G102" i="4"/>
  <c r="G108" i="3"/>
  <c r="H101" i="4"/>
  <c r="H106" i="4" s="1"/>
  <c r="H107" i="3"/>
  <c r="H109" i="3" s="1"/>
  <c r="L86" i="2"/>
  <c r="L85" i="2" s="1"/>
  <c r="L91" i="5"/>
  <c r="H111" i="5"/>
  <c r="H113" i="5" s="1"/>
  <c r="L85" i="3"/>
  <c r="L84" i="3" s="1"/>
  <c r="L81" i="4"/>
  <c r="K90" i="5"/>
  <c r="L75" i="4"/>
  <c r="K80" i="4"/>
  <c r="D66" i="42" s="1"/>
  <c r="L104" i="2"/>
  <c r="L96" i="4"/>
  <c r="L102" i="3"/>
  <c r="C162" i="42" l="1"/>
  <c r="C164" i="42" s="1"/>
  <c r="C56" i="42"/>
  <c r="C71" i="42"/>
  <c r="C86" i="42"/>
  <c r="L90" i="5"/>
  <c r="L80" i="4"/>
  <c r="J307" i="1" l="1"/>
  <c r="I355" i="1"/>
  <c r="I350" i="1"/>
  <c r="N350" i="1" s="1"/>
  <c r="I349" i="1"/>
  <c r="N349" i="1" s="1"/>
  <c r="I347" i="1"/>
  <c r="N347" i="1" s="1"/>
  <c r="I338" i="1"/>
  <c r="N338" i="1" s="1"/>
  <c r="I339" i="1"/>
  <c r="N339" i="1" s="1"/>
  <c r="I340" i="1"/>
  <c r="N340" i="1" s="1"/>
  <c r="I341" i="1"/>
  <c r="N341" i="1" s="1"/>
  <c r="I342" i="1"/>
  <c r="N342" i="1" s="1"/>
  <c r="I337" i="1"/>
  <c r="N337" i="1" s="1"/>
  <c r="I333" i="1"/>
  <c r="N333" i="1" s="1"/>
  <c r="I332" i="1"/>
  <c r="N332" i="1" s="1"/>
  <c r="I329" i="1"/>
  <c r="N329" i="1" s="1"/>
  <c r="I322" i="1"/>
  <c r="N322" i="1" s="1"/>
  <c r="I323" i="1"/>
  <c r="N323" i="1" s="1"/>
  <c r="I324" i="1"/>
  <c r="N324" i="1" s="1"/>
  <c r="I325" i="1"/>
  <c r="N325" i="1" s="1"/>
  <c r="I326" i="1"/>
  <c r="N326" i="1" s="1"/>
  <c r="I327" i="1"/>
  <c r="N327" i="1" s="1"/>
  <c r="I321" i="1"/>
  <c r="N321" i="1" s="1"/>
  <c r="I316" i="1"/>
  <c r="N316" i="1" s="1"/>
  <c r="I315" i="1"/>
  <c r="N315" i="1" s="1"/>
  <c r="I314" i="1"/>
  <c r="N314" i="1" s="1"/>
  <c r="I311" i="1"/>
  <c r="N311" i="1" s="1"/>
  <c r="I310" i="1"/>
  <c r="N310" i="1" s="1"/>
  <c r="I309" i="1"/>
  <c r="N309" i="1" s="1"/>
  <c r="I308" i="1"/>
  <c r="N308" i="1" s="1"/>
  <c r="I306" i="1"/>
  <c r="N306" i="1" s="1"/>
  <c r="I305" i="1"/>
  <c r="N305" i="1" s="1"/>
  <c r="I304" i="1"/>
  <c r="I297" i="1"/>
  <c r="N297" i="1" s="1"/>
  <c r="I296" i="1"/>
  <c r="N296" i="1" s="1"/>
  <c r="I295" i="1"/>
  <c r="N295" i="1" s="1"/>
  <c r="I294" i="1"/>
  <c r="N294" i="1" s="1"/>
  <c r="I293" i="1"/>
  <c r="N293" i="1" s="1"/>
  <c r="I292" i="1"/>
  <c r="N292" i="1" s="1"/>
  <c r="I289" i="1"/>
  <c r="N289" i="1" s="1"/>
  <c r="I288" i="1"/>
  <c r="N288" i="1" s="1"/>
  <c r="I287" i="1"/>
  <c r="N287" i="1" s="1"/>
  <c r="I285" i="1"/>
  <c r="N285" i="1" s="1"/>
  <c r="I284" i="1"/>
  <c r="N284" i="1" s="1"/>
  <c r="I283" i="1"/>
  <c r="N283" i="1" s="1"/>
  <c r="I282" i="1"/>
  <c r="N282" i="1" s="1"/>
  <c r="I279" i="1"/>
  <c r="N279" i="1" s="1"/>
  <c r="I278" i="1"/>
  <c r="N278" i="1" s="1"/>
  <c r="I277" i="1"/>
  <c r="N277" i="1" s="1"/>
  <c r="I276" i="1"/>
  <c r="N276" i="1" s="1"/>
  <c r="I275" i="1"/>
  <c r="N275" i="1" s="1"/>
  <c r="I268" i="1"/>
  <c r="N268" i="1" s="1"/>
  <c r="I270" i="1"/>
  <c r="N270" i="1" s="1"/>
  <c r="I269" i="1"/>
  <c r="N269" i="1" s="1"/>
  <c r="I266" i="1"/>
  <c r="N266" i="1" s="1"/>
  <c r="I264" i="1"/>
  <c r="N264" i="1" s="1"/>
  <c r="I263" i="1"/>
  <c r="N263" i="1" s="1"/>
  <c r="I262" i="1"/>
  <c r="N262" i="1" s="1"/>
  <c r="I261" i="1"/>
  <c r="I259" i="1"/>
  <c r="N259" i="1" s="1"/>
  <c r="I257" i="1"/>
  <c r="N257" i="1" s="1"/>
  <c r="I253" i="1"/>
  <c r="I251" i="1"/>
  <c r="N251" i="1" s="1"/>
  <c r="I250" i="1"/>
  <c r="N250" i="1" s="1"/>
  <c r="I247" i="1"/>
  <c r="N247" i="1" s="1"/>
  <c r="I245" i="1"/>
  <c r="I244" i="1"/>
  <c r="N244" i="1" s="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8" i="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60" i="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70" i="1"/>
  <c r="I69" i="1"/>
  <c r="N69" i="1" s="1"/>
  <c r="I68" i="1"/>
  <c r="N68" i="1" s="1"/>
  <c r="I66" i="1"/>
  <c r="N66" i="1" s="1"/>
  <c r="I63" i="1"/>
  <c r="N63" i="1" s="1"/>
  <c r="I62" i="1"/>
  <c r="N62" i="1" s="1"/>
  <c r="I61" i="1"/>
  <c r="N61" i="1" s="1"/>
  <c r="I59" i="1"/>
  <c r="N59" i="1" s="1"/>
  <c r="I58" i="1"/>
  <c r="N58" i="1" s="1"/>
  <c r="I56" i="1"/>
  <c r="N56" i="1" s="1"/>
  <c r="I55" i="1"/>
  <c r="I54" i="1"/>
  <c r="N54" i="1" s="1"/>
  <c r="I53" i="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5" i="1"/>
  <c r="F354" i="1" s="1"/>
  <c r="F353" i="1"/>
  <c r="J353" i="1" s="1"/>
  <c r="F352" i="1"/>
  <c r="J352" i="1" s="1"/>
  <c r="F350" i="1"/>
  <c r="F349" i="1"/>
  <c r="F347" i="1"/>
  <c r="F346" i="1" s="1"/>
  <c r="F342" i="1"/>
  <c r="F341" i="1"/>
  <c r="F340" i="1"/>
  <c r="F339" i="1"/>
  <c r="F338" i="1"/>
  <c r="F337" i="1"/>
  <c r="F333" i="1"/>
  <c r="F332" i="1"/>
  <c r="F329" i="1"/>
  <c r="F328" i="1" s="1"/>
  <c r="F322" i="1"/>
  <c r="F323" i="1"/>
  <c r="F324" i="1"/>
  <c r="F325" i="1"/>
  <c r="F326" i="1"/>
  <c r="F327" i="1"/>
  <c r="F321" i="1"/>
  <c r="F316" i="1"/>
  <c r="F315" i="1"/>
  <c r="F314" i="1"/>
  <c r="F305" i="1"/>
  <c r="F306" i="1"/>
  <c r="F308" i="1"/>
  <c r="F307" i="1" s="1"/>
  <c r="F309" i="1"/>
  <c r="F310" i="1"/>
  <c r="F311" i="1"/>
  <c r="J311" i="1" s="1"/>
  <c r="F297" i="1"/>
  <c r="F296" i="1"/>
  <c r="F295" i="1"/>
  <c r="F294" i="1"/>
  <c r="F293" i="1"/>
  <c r="F292" i="1"/>
  <c r="F289" i="1"/>
  <c r="F288" i="1"/>
  <c r="F287" i="1"/>
  <c r="F285" i="1"/>
  <c r="F284" i="1"/>
  <c r="F283" i="1"/>
  <c r="F282" i="1"/>
  <c r="F279" i="1"/>
  <c r="F278" i="1"/>
  <c r="F277" i="1"/>
  <c r="F276" i="1"/>
  <c r="F275" i="1"/>
  <c r="F270" i="1"/>
  <c r="F269" i="1"/>
  <c r="F268" i="1"/>
  <c r="F266" i="1"/>
  <c r="F262" i="1"/>
  <c r="F263" i="1"/>
  <c r="F264" i="1"/>
  <c r="F259" i="1"/>
  <c r="F257" i="1"/>
  <c r="F253" i="1"/>
  <c r="F251" i="1"/>
  <c r="F250" i="1"/>
  <c r="F247" i="1"/>
  <c r="F246" i="1" s="1"/>
  <c r="F245" i="1"/>
  <c r="F244" i="1"/>
  <c r="F242" i="1"/>
  <c r="F241" i="1"/>
  <c r="F240" i="1"/>
  <c r="F239" i="1"/>
  <c r="F236" i="1"/>
  <c r="F235" i="1"/>
  <c r="F234" i="1"/>
  <c r="F233" i="1"/>
  <c r="F225" i="1"/>
  <c r="F226" i="1"/>
  <c r="F227" i="1"/>
  <c r="J227" i="1" s="1"/>
  <c r="F228" i="1"/>
  <c r="F229" i="1"/>
  <c r="F230" i="1"/>
  <c r="F231" i="1"/>
  <c r="J231" i="1" s="1"/>
  <c r="F224" i="1"/>
  <c r="F216" i="1"/>
  <c r="F217" i="1"/>
  <c r="F218" i="1"/>
  <c r="J218" i="1" s="1"/>
  <c r="F219" i="1"/>
  <c r="F221" i="1"/>
  <c r="F222" i="1"/>
  <c r="F215" i="1"/>
  <c r="F212" i="1"/>
  <c r="F211" i="1"/>
  <c r="F210" i="1"/>
  <c r="F208" i="1"/>
  <c r="F204" i="1"/>
  <c r="F203" i="1"/>
  <c r="F201" i="1"/>
  <c r="F200" i="1"/>
  <c r="F198" i="1"/>
  <c r="F197" i="1"/>
  <c r="F191" i="1"/>
  <c r="F192" i="1"/>
  <c r="F193" i="1"/>
  <c r="F194" i="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1" i="1"/>
  <c r="F249" i="1"/>
  <c r="F220" i="1"/>
  <c r="F170" i="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G30" i="1"/>
  <c r="G29" i="1" s="1"/>
  <c r="D40" i="1"/>
  <c r="E40" i="1"/>
  <c r="G40" i="1"/>
  <c r="H40" i="1"/>
  <c r="D43" i="1"/>
  <c r="E43" i="1"/>
  <c r="G43" i="1"/>
  <c r="H43" i="1"/>
  <c r="E51" i="1"/>
  <c r="E47" i="1" s="1"/>
  <c r="G51" i="1"/>
  <c r="G47" i="1" s="1"/>
  <c r="H51" i="1"/>
  <c r="H47" i="1" s="1"/>
  <c r="D60" i="1"/>
  <c r="D57" i="1" s="1"/>
  <c r="E60" i="1"/>
  <c r="E57" i="1" s="1"/>
  <c r="G60" i="1"/>
  <c r="G57" i="1" s="1"/>
  <c r="H60" i="1"/>
  <c r="H57" i="1" s="1"/>
  <c r="E65" i="1"/>
  <c r="E64" i="1" s="1"/>
  <c r="G65" i="1"/>
  <c r="G64" i="1" s="1"/>
  <c r="D72" i="1"/>
  <c r="E72" i="1"/>
  <c r="G72" i="1"/>
  <c r="H72" i="1"/>
  <c r="D76" i="1"/>
  <c r="E76" i="1"/>
  <c r="G76" i="1"/>
  <c r="H76" i="1"/>
  <c r="D79" i="1"/>
  <c r="E79" i="1"/>
  <c r="G79" i="1"/>
  <c r="H79" i="1"/>
  <c r="E86" i="1"/>
  <c r="E85" i="1" s="1"/>
  <c r="G86" i="1"/>
  <c r="G85" i="1" s="1"/>
  <c r="D92" i="1"/>
  <c r="E92" i="1"/>
  <c r="G92" i="1"/>
  <c r="H92" i="1"/>
  <c r="D106" i="1"/>
  <c r="E106" i="1"/>
  <c r="G106" i="1"/>
  <c r="H106" i="1"/>
  <c r="D120" i="1"/>
  <c r="E120" i="1"/>
  <c r="G120" i="1"/>
  <c r="H120" i="1"/>
  <c r="D124" i="1"/>
  <c r="E124" i="1"/>
  <c r="G124" i="1"/>
  <c r="H124" i="1"/>
  <c r="E134" i="1"/>
  <c r="G134" i="1"/>
  <c r="D143" i="1"/>
  <c r="E143" i="1"/>
  <c r="G143" i="1"/>
  <c r="H143" i="1"/>
  <c r="D148" i="1"/>
  <c r="E148" i="1"/>
  <c r="G148" i="1"/>
  <c r="H148" i="1"/>
  <c r="D153" i="1"/>
  <c r="E153" i="1"/>
  <c r="G153" i="1"/>
  <c r="H153" i="1"/>
  <c r="D159" i="1"/>
  <c r="E159" i="1"/>
  <c r="G159" i="1"/>
  <c r="H159" i="1"/>
  <c r="D164" i="1"/>
  <c r="E164" i="1"/>
  <c r="G164" i="1"/>
  <c r="H164" i="1"/>
  <c r="E169" i="1"/>
  <c r="G169" i="1"/>
  <c r="D175" i="1"/>
  <c r="E175" i="1"/>
  <c r="G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G232" i="1"/>
  <c r="D243" i="1"/>
  <c r="D238" i="1" s="1"/>
  <c r="E243" i="1"/>
  <c r="E238" i="1" s="1"/>
  <c r="G243" i="1"/>
  <c r="G238" i="1" s="1"/>
  <c r="H243" i="1"/>
  <c r="H238" i="1" s="1"/>
  <c r="D246" i="1"/>
  <c r="E246" i="1"/>
  <c r="G246" i="1"/>
  <c r="H246" i="1"/>
  <c r="E248" i="1"/>
  <c r="G248" i="1"/>
  <c r="D252" i="1"/>
  <c r="E252" i="1"/>
  <c r="G252" i="1"/>
  <c r="H252" i="1"/>
  <c r="D258" i="1"/>
  <c r="E258" i="1"/>
  <c r="G258" i="1"/>
  <c r="H258" i="1"/>
  <c r="E260" i="1"/>
  <c r="G260" i="1"/>
  <c r="H260" i="1"/>
  <c r="D265" i="1"/>
  <c r="E265" i="1"/>
  <c r="G265" i="1"/>
  <c r="H265" i="1"/>
  <c r="D267" i="1"/>
  <c r="E267" i="1"/>
  <c r="G267" i="1"/>
  <c r="H267" i="1"/>
  <c r="D274" i="1"/>
  <c r="D273" i="1" s="1"/>
  <c r="E274" i="1"/>
  <c r="E273" i="1" s="1"/>
  <c r="G274" i="1"/>
  <c r="G273" i="1" s="1"/>
  <c r="H274" i="1"/>
  <c r="H273" i="1" s="1"/>
  <c r="D281" i="1"/>
  <c r="D280" i="1" s="1"/>
  <c r="E281" i="1"/>
  <c r="E280" i="1" s="1"/>
  <c r="G281" i="1"/>
  <c r="G280" i="1" s="1"/>
  <c r="H281" i="1"/>
  <c r="H280" i="1" s="1"/>
  <c r="D286" i="1"/>
  <c r="E286" i="1"/>
  <c r="G286" i="1"/>
  <c r="H286" i="1"/>
  <c r="D291" i="1"/>
  <c r="D290" i="1" s="1"/>
  <c r="E291" i="1"/>
  <c r="E290" i="1" s="1"/>
  <c r="G291" i="1"/>
  <c r="G290" i="1" s="1"/>
  <c r="H291" i="1"/>
  <c r="H290" i="1" s="1"/>
  <c r="D303" i="1"/>
  <c r="E303" i="1"/>
  <c r="G303" i="1"/>
  <c r="H303" i="1"/>
  <c r="D307" i="1"/>
  <c r="E307" i="1"/>
  <c r="G307" i="1"/>
  <c r="H307" i="1"/>
  <c r="D313" i="1"/>
  <c r="E313" i="1"/>
  <c r="G313" i="1"/>
  <c r="H313" i="1"/>
  <c r="D320" i="1"/>
  <c r="E320" i="1"/>
  <c r="G320" i="1"/>
  <c r="H320" i="1"/>
  <c r="D328" i="1"/>
  <c r="E328" i="1"/>
  <c r="G328" i="1"/>
  <c r="H328" i="1"/>
  <c r="D331" i="1"/>
  <c r="D330" i="1" s="1"/>
  <c r="E331" i="1"/>
  <c r="E330" i="1" s="1"/>
  <c r="G331" i="1"/>
  <c r="G330" i="1" s="1"/>
  <c r="H331" i="1"/>
  <c r="H330" i="1" s="1"/>
  <c r="D336" i="1"/>
  <c r="D335" i="1" s="1"/>
  <c r="E336" i="1"/>
  <c r="E335" i="1" s="1"/>
  <c r="G336" i="1"/>
  <c r="G335" i="1" s="1"/>
  <c r="H336" i="1"/>
  <c r="H335" i="1" s="1"/>
  <c r="D346" i="1"/>
  <c r="E346" i="1"/>
  <c r="G346" i="1"/>
  <c r="H346" i="1"/>
  <c r="I346" i="1"/>
  <c r="N346" i="1" s="1"/>
  <c r="D348" i="1"/>
  <c r="E348" i="1"/>
  <c r="G348" i="1"/>
  <c r="H348" i="1"/>
  <c r="D351" i="1"/>
  <c r="E351" i="1"/>
  <c r="G351" i="1"/>
  <c r="H351" i="1"/>
  <c r="D354" i="1"/>
  <c r="E354" i="1"/>
  <c r="G354" i="1"/>
  <c r="H354" i="1"/>
  <c r="L53" i="1" l="1"/>
  <c r="J309" i="1"/>
  <c r="J194" i="1"/>
  <c r="J141" i="1"/>
  <c r="J157" i="1"/>
  <c r="J162" i="1"/>
  <c r="J339" i="1"/>
  <c r="K55" i="1"/>
  <c r="K304" i="1"/>
  <c r="K245" i="1"/>
  <c r="K53" i="1"/>
  <c r="K70" i="1"/>
  <c r="K220" i="1"/>
  <c r="K261" i="1"/>
  <c r="J56" i="1"/>
  <c r="J62" i="1"/>
  <c r="J105" i="1"/>
  <c r="J101" i="1"/>
  <c r="J97" i="1"/>
  <c r="J107" i="1"/>
  <c r="J116" i="1"/>
  <c r="J112" i="1"/>
  <c r="J108" i="1"/>
  <c r="J125" i="1"/>
  <c r="J136" i="1"/>
  <c r="G237" i="1"/>
  <c r="J99" i="1"/>
  <c r="J114" i="1"/>
  <c r="J160" i="1"/>
  <c r="J59" i="1"/>
  <c r="J95" i="1"/>
  <c r="J122" i="1"/>
  <c r="J192" i="1"/>
  <c r="J66" i="1"/>
  <c r="J103" i="1"/>
  <c r="J118" i="1"/>
  <c r="J110" i="1"/>
  <c r="J138" i="1"/>
  <c r="J155" i="1"/>
  <c r="J304" i="1"/>
  <c r="I246" i="1"/>
  <c r="N246" i="1" s="1"/>
  <c r="J130" i="1"/>
  <c r="J126" i="1"/>
  <c r="J184" i="1"/>
  <c r="J266" i="1"/>
  <c r="J265" i="1" s="1"/>
  <c r="J275" i="1"/>
  <c r="J279" i="1"/>
  <c r="J285" i="1"/>
  <c r="J292" i="1"/>
  <c r="J296" i="1"/>
  <c r="J321" i="1"/>
  <c r="J324" i="1"/>
  <c r="J332" i="1"/>
  <c r="J347" i="1"/>
  <c r="J346" i="1" s="1"/>
  <c r="I265" i="1"/>
  <c r="N265" i="1" s="1"/>
  <c r="I25" i="1"/>
  <c r="N25" i="1" s="1"/>
  <c r="J69" i="1"/>
  <c r="J216" i="1"/>
  <c r="J229" i="1"/>
  <c r="J225" i="1"/>
  <c r="J341" i="1"/>
  <c r="F15" i="1"/>
  <c r="F22" i="1"/>
  <c r="J35" i="1"/>
  <c r="J42" i="1"/>
  <c r="J49" i="1"/>
  <c r="J77" i="1"/>
  <c r="J82" i="1"/>
  <c r="J128" i="1"/>
  <c r="J145" i="1"/>
  <c r="J150" i="1"/>
  <c r="J171" i="1"/>
  <c r="J176" i="1"/>
  <c r="J186" i="1"/>
  <c r="J182" i="1"/>
  <c r="J197" i="1"/>
  <c r="J203" i="1"/>
  <c r="J211" i="1"/>
  <c r="J221" i="1"/>
  <c r="J236" i="1"/>
  <c r="J242" i="1"/>
  <c r="J250" i="1"/>
  <c r="J263" i="1"/>
  <c r="J269" i="1"/>
  <c r="J277" i="1"/>
  <c r="J283" i="1"/>
  <c r="J288" i="1"/>
  <c r="J294" i="1"/>
  <c r="J315" i="1"/>
  <c r="J326" i="1"/>
  <c r="J322" i="1"/>
  <c r="J337" i="1"/>
  <c r="J350" i="1"/>
  <c r="J70" i="1"/>
  <c r="I331" i="1"/>
  <c r="N331" i="1" s="1"/>
  <c r="D214" i="1"/>
  <c r="D213" i="1" s="1"/>
  <c r="D205" i="1" s="1"/>
  <c r="D260" i="1"/>
  <c r="D256" i="1" s="1"/>
  <c r="D255" i="1" s="1"/>
  <c r="F92" i="1"/>
  <c r="F120" i="1"/>
  <c r="I60" i="1"/>
  <c r="N60" i="1" s="1"/>
  <c r="I124" i="1"/>
  <c r="N124" i="1" s="1"/>
  <c r="I106" i="1"/>
  <c r="N106" i="1" s="1"/>
  <c r="F19" i="1"/>
  <c r="J53" i="1"/>
  <c r="F336" i="1"/>
  <c r="F335" i="1" s="1"/>
  <c r="I320" i="1"/>
  <c r="N320" i="1" s="1"/>
  <c r="F313" i="1"/>
  <c r="F11" i="1"/>
  <c r="J33" i="1"/>
  <c r="J37" i="1"/>
  <c r="J45" i="1"/>
  <c r="J74" i="1"/>
  <c r="J80" i="1"/>
  <c r="J84" i="1"/>
  <c r="J147" i="1"/>
  <c r="J152" i="1"/>
  <c r="J173" i="1"/>
  <c r="J178" i="1"/>
  <c r="J190" i="1"/>
  <c r="J200" i="1"/>
  <c r="J208" i="1"/>
  <c r="J215" i="1"/>
  <c r="J234" i="1"/>
  <c r="J240" i="1"/>
  <c r="J245" i="1"/>
  <c r="J253" i="1"/>
  <c r="J259" i="1"/>
  <c r="J310" i="1"/>
  <c r="J305" i="1"/>
  <c r="I354" i="1"/>
  <c r="N354" i="1" s="1"/>
  <c r="N355" i="1"/>
  <c r="I22" i="1"/>
  <c r="N22" i="1" s="1"/>
  <c r="I15" i="1"/>
  <c r="N15" i="1" s="1"/>
  <c r="I307" i="1"/>
  <c r="N307" i="1" s="1"/>
  <c r="I313" i="1"/>
  <c r="N313" i="1" s="1"/>
  <c r="I328" i="1"/>
  <c r="N328" i="1" s="1"/>
  <c r="I336" i="1"/>
  <c r="N336" i="1" s="1"/>
  <c r="I348" i="1"/>
  <c r="N348" i="1" s="1"/>
  <c r="F348" i="1"/>
  <c r="F303" i="1"/>
  <c r="F302" i="1" s="1"/>
  <c r="I291" i="1"/>
  <c r="N291" i="1" s="1"/>
  <c r="F286" i="1"/>
  <c r="I281" i="1"/>
  <c r="N281" i="1" s="1"/>
  <c r="F274" i="1"/>
  <c r="F273" i="1" s="1"/>
  <c r="F267" i="1"/>
  <c r="I258" i="1"/>
  <c r="N258"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4" i="1"/>
  <c r="J262" i="1"/>
  <c r="J268" i="1"/>
  <c r="J276" i="1"/>
  <c r="J278" i="1"/>
  <c r="J282" i="1"/>
  <c r="J284" i="1"/>
  <c r="J287" i="1"/>
  <c r="J289" i="1"/>
  <c r="J293" i="1"/>
  <c r="J295" i="1"/>
  <c r="J297" i="1"/>
  <c r="J314" i="1"/>
  <c r="J316" i="1"/>
  <c r="J327" i="1"/>
  <c r="J325" i="1"/>
  <c r="J323" i="1"/>
  <c r="J329" i="1"/>
  <c r="J328" i="1" s="1"/>
  <c r="J333" i="1"/>
  <c r="J338" i="1"/>
  <c r="J340" i="1"/>
  <c r="J342" i="1"/>
  <c r="J349" i="1"/>
  <c r="J355" i="1"/>
  <c r="J354" i="1" s="1"/>
  <c r="I40" i="1"/>
  <c r="N40" i="1" s="1"/>
  <c r="I51" i="1"/>
  <c r="I72" i="1"/>
  <c r="N72" i="1" s="1"/>
  <c r="I79" i="1"/>
  <c r="N79" i="1" s="1"/>
  <c r="I92" i="1"/>
  <c r="N92" i="1" s="1"/>
  <c r="I120" i="1"/>
  <c r="N120" i="1" s="1"/>
  <c r="I148" i="1"/>
  <c r="N148" i="1" s="1"/>
  <c r="I175" i="1"/>
  <c r="I202" i="1"/>
  <c r="N202" i="1" s="1"/>
  <c r="I223" i="1"/>
  <c r="N223" i="1" s="1"/>
  <c r="I243" i="1"/>
  <c r="I260" i="1"/>
  <c r="I274" i="1"/>
  <c r="N274" i="1" s="1"/>
  <c r="I286" i="1"/>
  <c r="N286" i="1" s="1"/>
  <c r="I303" i="1"/>
  <c r="D65" i="1"/>
  <c r="D64" i="1" s="1"/>
  <c r="D51" i="1"/>
  <c r="D47" i="1" s="1"/>
  <c r="D46" i="1" s="1"/>
  <c r="F351" i="1"/>
  <c r="F331" i="1"/>
  <c r="F330" i="1" s="1"/>
  <c r="F320" i="1"/>
  <c r="F291" i="1"/>
  <c r="F290" i="1" s="1"/>
  <c r="F281" i="1"/>
  <c r="F280" i="1" s="1"/>
  <c r="F265" i="1"/>
  <c r="F258" i="1"/>
  <c r="F252" i="1"/>
  <c r="F232" i="1"/>
  <c r="F209" i="1"/>
  <c r="F207" i="1" s="1"/>
  <c r="F179" i="1"/>
  <c r="F153" i="1"/>
  <c r="F143" i="1"/>
  <c r="F124" i="1"/>
  <c r="F106" i="1"/>
  <c r="F76" i="1"/>
  <c r="F60" i="1"/>
  <c r="F57" i="1" s="1"/>
  <c r="F43" i="1"/>
  <c r="J55"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10" i="1"/>
  <c r="J212" i="1"/>
  <c r="J222" i="1"/>
  <c r="J235" i="1"/>
  <c r="J239" i="1"/>
  <c r="J241" i="1"/>
  <c r="J244" i="1"/>
  <c r="J247" i="1"/>
  <c r="J246" i="1" s="1"/>
  <c r="J251" i="1"/>
  <c r="J257" i="1"/>
  <c r="J270" i="1"/>
  <c r="J306" i="1"/>
  <c r="I43" i="1"/>
  <c r="N43" i="1" s="1"/>
  <c r="I267" i="1"/>
  <c r="N267" i="1" s="1"/>
  <c r="G46" i="1"/>
  <c r="D248" i="1"/>
  <c r="D169" i="1"/>
  <c r="D163" i="1" s="1"/>
  <c r="D142" i="1" s="1"/>
  <c r="D86" i="1"/>
  <c r="D85" i="1" s="1"/>
  <c r="F30" i="1"/>
  <c r="F29" i="1" s="1"/>
  <c r="F65" i="1"/>
  <c r="F64" i="1" s="1"/>
  <c r="J220" i="1"/>
  <c r="F214" i="1"/>
  <c r="J261" i="1"/>
  <c r="J260" i="1" s="1"/>
  <c r="F260" i="1"/>
  <c r="J87" i="1"/>
  <c r="F134" i="1"/>
  <c r="F169" i="1"/>
  <c r="F248" i="1"/>
  <c r="F51" i="1"/>
  <c r="F47" i="1" s="1"/>
  <c r="F88" i="1"/>
  <c r="J52" i="1"/>
  <c r="J201" i="1"/>
  <c r="F164" i="1"/>
  <c r="I159" i="1"/>
  <c r="I189" i="1"/>
  <c r="N189" i="1" s="1"/>
  <c r="J166" i="1"/>
  <c r="H18" i="1"/>
  <c r="H10" i="1" s="1"/>
  <c r="E187" i="1"/>
  <c r="G334" i="1"/>
  <c r="E334" i="1"/>
  <c r="D334" i="1"/>
  <c r="D91" i="1"/>
  <c r="D90" i="1" s="1"/>
  <c r="G71" i="1"/>
  <c r="E71" i="1"/>
  <c r="H39" i="1"/>
  <c r="J18" i="1"/>
  <c r="J10" i="1" s="1"/>
  <c r="G213" i="1"/>
  <c r="G205" i="1" s="1"/>
  <c r="E213" i="1"/>
  <c r="E205" i="1" s="1"/>
  <c r="G91" i="1"/>
  <c r="G90" i="1" s="1"/>
  <c r="D71" i="1"/>
  <c r="H46" i="1"/>
  <c r="H272" i="1"/>
  <c r="H334" i="1"/>
  <c r="H319" i="1"/>
  <c r="H302" i="1"/>
  <c r="H301" i="1" s="1"/>
  <c r="G302" i="1"/>
  <c r="G301" i="1" s="1"/>
  <c r="E302" i="1"/>
  <c r="E301" i="1" s="1"/>
  <c r="D302" i="1"/>
  <c r="D301" i="1" s="1"/>
  <c r="G256" i="1"/>
  <c r="G255" i="1" s="1"/>
  <c r="E256" i="1"/>
  <c r="E255" i="1" s="1"/>
  <c r="H256" i="1"/>
  <c r="H255" i="1" s="1"/>
  <c r="H237" i="1"/>
  <c r="E237" i="1"/>
  <c r="D237" i="1"/>
  <c r="E46" i="1"/>
  <c r="G18" i="1"/>
  <c r="G10" i="1" s="1"/>
  <c r="E18" i="1"/>
  <c r="E10" i="1" s="1"/>
  <c r="D18" i="1"/>
  <c r="D10" i="1" s="1"/>
  <c r="E91" i="1"/>
  <c r="E90" i="1" s="1"/>
  <c r="G39" i="1"/>
  <c r="E39" i="1"/>
  <c r="D39" i="1"/>
  <c r="G319" i="1"/>
  <c r="G272" i="1"/>
  <c r="D272" i="1"/>
  <c r="E319" i="1"/>
  <c r="D319" i="1"/>
  <c r="E272" i="1"/>
  <c r="G187" i="1"/>
  <c r="D187" i="1"/>
  <c r="H187" i="1"/>
  <c r="G163" i="1"/>
  <c r="G142" i="1" s="1"/>
  <c r="E163" i="1"/>
  <c r="E142" i="1" s="1"/>
  <c r="H91" i="1"/>
  <c r="H90" i="1" s="1"/>
  <c r="H71" i="1"/>
  <c r="D134" i="1"/>
  <c r="D30" i="1"/>
  <c r="D29" i="1" s="1"/>
  <c r="J202" i="1" l="1"/>
  <c r="J40" i="1"/>
  <c r="I330" i="1"/>
  <c r="N330" i="1" s="1"/>
  <c r="J60" i="1"/>
  <c r="J57" i="1" s="1"/>
  <c r="J159" i="1"/>
  <c r="F272" i="1"/>
  <c r="J351" i="1"/>
  <c r="J331" i="1"/>
  <c r="J330" i="1" s="1"/>
  <c r="J258" i="1"/>
  <c r="J256" i="1" s="1"/>
  <c r="J274" i="1"/>
  <c r="J273" i="1" s="1"/>
  <c r="J209" i="1"/>
  <c r="J207" i="1" s="1"/>
  <c r="I351" i="1"/>
  <c r="L351" i="1" s="1"/>
  <c r="J252" i="1"/>
  <c r="F18" i="1"/>
  <c r="F10" i="1" s="1"/>
  <c r="F46" i="1"/>
  <c r="J199" i="1"/>
  <c r="J348" i="1"/>
  <c r="J76" i="1"/>
  <c r="I18" i="1"/>
  <c r="N18" i="1" s="1"/>
  <c r="J281" i="1"/>
  <c r="J280" i="1" s="1"/>
  <c r="F187" i="1"/>
  <c r="J303" i="1"/>
  <c r="J302" i="1" s="1"/>
  <c r="J120" i="1"/>
  <c r="J336" i="1"/>
  <c r="J335" i="1" s="1"/>
  <c r="J286" i="1"/>
  <c r="F301" i="1"/>
  <c r="F271" i="1" s="1"/>
  <c r="I57" i="1"/>
  <c r="N57" i="1" s="1"/>
  <c r="E271" i="1"/>
  <c r="E318" i="1"/>
  <c r="J51" i="1"/>
  <c r="J47" i="1" s="1"/>
  <c r="F163" i="1"/>
  <c r="F142" i="1" s="1"/>
  <c r="J243" i="1"/>
  <c r="J238" i="1" s="1"/>
  <c r="J237" i="1" s="1"/>
  <c r="I256" i="1"/>
  <c r="J179" i="1"/>
  <c r="F256" i="1"/>
  <c r="F255" i="1" s="1"/>
  <c r="J175" i="1"/>
  <c r="J196" i="1"/>
  <c r="J148" i="1"/>
  <c r="J72" i="1"/>
  <c r="F71" i="1"/>
  <c r="J320" i="1"/>
  <c r="J223" i="1"/>
  <c r="F334" i="1"/>
  <c r="J43" i="1"/>
  <c r="J39" i="1" s="1"/>
  <c r="J267" i="1"/>
  <c r="J214" i="1"/>
  <c r="F39" i="1"/>
  <c r="F319" i="1"/>
  <c r="J313" i="1"/>
  <c r="I47" i="1"/>
  <c r="I188" i="1"/>
  <c r="N188" i="1" s="1"/>
  <c r="J189" i="1"/>
  <c r="J188" i="1" s="1"/>
  <c r="G271" i="1"/>
  <c r="I302" i="1"/>
  <c r="J164" i="1"/>
  <c r="J153" i="1"/>
  <c r="J143" i="1"/>
  <c r="I91" i="1"/>
  <c r="N91" i="1" s="1"/>
  <c r="J92" i="1"/>
  <c r="F91" i="1"/>
  <c r="F90" i="1" s="1"/>
  <c r="J124" i="1"/>
  <c r="I71" i="1"/>
  <c r="N71" i="1" s="1"/>
  <c r="J79" i="1"/>
  <c r="G38" i="1"/>
  <c r="G9" i="1" s="1"/>
  <c r="I39" i="1"/>
  <c r="N39" i="1" s="1"/>
  <c r="G133" i="1"/>
  <c r="G132" i="1" s="1"/>
  <c r="H318" i="1"/>
  <c r="J291" i="1"/>
  <c r="J290" i="1" s="1"/>
  <c r="I273" i="1"/>
  <c r="N273" i="1" s="1"/>
  <c r="I238" i="1"/>
  <c r="I196" i="1"/>
  <c r="N196" i="1" s="1"/>
  <c r="I335" i="1"/>
  <c r="N335" i="1" s="1"/>
  <c r="E38" i="1"/>
  <c r="E9" i="1" s="1"/>
  <c r="J106" i="1"/>
  <c r="I207" i="1"/>
  <c r="N207" i="1" s="1"/>
  <c r="I252" i="1"/>
  <c r="I280" i="1"/>
  <c r="N280" i="1" s="1"/>
  <c r="I290" i="1"/>
  <c r="N290" i="1" s="1"/>
  <c r="F213" i="1"/>
  <c r="F205" i="1" s="1"/>
  <c r="D38" i="1"/>
  <c r="D9" i="1" s="1"/>
  <c r="F86" i="1"/>
  <c r="F85" i="1" s="1"/>
  <c r="E133" i="1"/>
  <c r="E132" i="1" s="1"/>
  <c r="H271" i="1"/>
  <c r="D318" i="1"/>
  <c r="D271" i="1"/>
  <c r="G318" i="1"/>
  <c r="D133" i="1"/>
  <c r="D132" i="1" s="1"/>
  <c r="I319" i="1" l="1"/>
  <c r="N319" i="1" s="1"/>
  <c r="J319" i="1"/>
  <c r="F133" i="1"/>
  <c r="F132" i="1" s="1"/>
  <c r="J187" i="1"/>
  <c r="F38" i="1"/>
  <c r="F9" i="1" s="1"/>
  <c r="J334" i="1"/>
  <c r="J318" i="1" s="1"/>
  <c r="J272" i="1"/>
  <c r="J71" i="1"/>
  <c r="J301" i="1"/>
  <c r="I301" i="1"/>
  <c r="I90" i="1"/>
  <c r="N90" i="1" s="1"/>
  <c r="I10" i="1"/>
  <c r="N10" i="1" s="1"/>
  <c r="J255" i="1"/>
  <c r="J46" i="1"/>
  <c r="I255" i="1"/>
  <c r="I46" i="1"/>
  <c r="F318" i="1"/>
  <c r="J91" i="1"/>
  <c r="J90" i="1" s="1"/>
  <c r="I187" i="1"/>
  <c r="N187" i="1" s="1"/>
  <c r="E8" i="1"/>
  <c r="E7" i="1" s="1"/>
  <c r="I334" i="1"/>
  <c r="N334" i="1" s="1"/>
  <c r="I237" i="1"/>
  <c r="I272" i="1"/>
  <c r="N272" i="1" s="1"/>
  <c r="G8" i="1"/>
  <c r="G7" i="1" s="1"/>
  <c r="D8" i="1"/>
  <c r="D7" i="1" s="1"/>
  <c r="D357" i="1" s="1"/>
  <c r="D356" i="1" l="1"/>
  <c r="J271" i="1"/>
  <c r="F8" i="1"/>
  <c r="F7" i="1" s="1"/>
  <c r="I271" i="1"/>
  <c r="I318" i="1"/>
  <c r="C163" i="42" l="1"/>
  <c r="L7" i="1"/>
  <c r="E116" i="2"/>
  <c r="I233" i="1" l="1"/>
  <c r="H232" i="1"/>
  <c r="H213" i="1" s="1"/>
  <c r="H205" i="1" s="1"/>
  <c r="L233" i="1" l="1"/>
  <c r="K233" i="1"/>
  <c r="I232" i="1"/>
  <c r="J233" i="1"/>
  <c r="J232" i="1" s="1"/>
  <c r="J213" i="1" s="1"/>
  <c r="J205" i="1" s="1"/>
  <c r="I213" i="1" l="1"/>
  <c r="I205" i="1" l="1"/>
  <c r="D86" i="2" l="1"/>
  <c r="D85" i="2" l="1"/>
  <c r="D109" i="2" s="1"/>
  <c r="E367" i="1" s="1"/>
  <c r="F367" i="1" s="1"/>
  <c r="E86" i="2"/>
  <c r="F86" i="2"/>
  <c r="G86" i="2"/>
  <c r="H109" i="2"/>
  <c r="E370" i="1" s="1"/>
  <c r="D111" i="2" l="1"/>
  <c r="C24" i="42"/>
  <c r="D117" i="2"/>
  <c r="D118" i="2" s="1"/>
  <c r="F85" i="2"/>
  <c r="F109" i="2" s="1"/>
  <c r="F131" i="2" s="1"/>
  <c r="G85" i="2"/>
  <c r="G109" i="2" s="1"/>
  <c r="G131" i="2" s="1"/>
  <c r="E85" i="2"/>
  <c r="E109" i="2" s="1"/>
  <c r="I86" i="2"/>
  <c r="J86" i="2"/>
  <c r="K86" i="2"/>
  <c r="K85" i="2" s="1"/>
  <c r="D19" i="42" s="1"/>
  <c r="F368" i="1" l="1"/>
  <c r="H111" i="2"/>
  <c r="G111" i="2"/>
  <c r="E110" i="2"/>
  <c r="G110" i="2"/>
  <c r="J85" i="2"/>
  <c r="I85" i="2"/>
  <c r="E369" i="1" l="1"/>
  <c r="F369" i="1" s="1"/>
  <c r="K56" i="3"/>
  <c r="E371" i="1" l="1"/>
  <c r="L56" i="3"/>
  <c r="K38" i="4" l="1"/>
  <c r="K81" i="9"/>
  <c r="K80" i="9"/>
  <c r="K72" i="5"/>
  <c r="L81" i="9" l="1"/>
  <c r="N81" i="9"/>
  <c r="L72" i="5"/>
  <c r="N72" i="5"/>
  <c r="L38" i="4"/>
  <c r="N38" i="4"/>
  <c r="L80" i="9"/>
  <c r="N80" i="9"/>
  <c r="K36" i="4"/>
  <c r="J34" i="4"/>
  <c r="K84" i="9"/>
  <c r="N84" i="9" s="1"/>
  <c r="J83" i="9"/>
  <c r="K46" i="2"/>
  <c r="N46" i="2" s="1"/>
  <c r="K55" i="5"/>
  <c r="J54" i="5"/>
  <c r="K54" i="5" s="1"/>
  <c r="L54" i="5" s="1"/>
  <c r="J76" i="9"/>
  <c r="K77" i="9"/>
  <c r="N77" i="9" s="1"/>
  <c r="K44" i="4"/>
  <c r="N44" i="4" s="1"/>
  <c r="K51" i="5"/>
  <c r="K49" i="4"/>
  <c r="J48" i="4"/>
  <c r="K48" i="4" s="1"/>
  <c r="L48" i="4" s="1"/>
  <c r="K79" i="9"/>
  <c r="K89" i="9"/>
  <c r="N89" i="9" s="1"/>
  <c r="J85" i="9"/>
  <c r="J70" i="5"/>
  <c r="K70" i="5" s="1"/>
  <c r="L70" i="5" s="1"/>
  <c r="K71" i="5"/>
  <c r="K48" i="3"/>
  <c r="L48" i="3" s="1"/>
  <c r="J47" i="3"/>
  <c r="K47" i="3" s="1"/>
  <c r="L47" i="3" s="1"/>
  <c r="K40" i="7"/>
  <c r="J38" i="7"/>
  <c r="J23" i="7" s="1"/>
  <c r="N79" i="9" l="1"/>
  <c r="K78" i="9"/>
  <c r="L55" i="5"/>
  <c r="N55" i="5"/>
  <c r="L49" i="4"/>
  <c r="N49" i="4"/>
  <c r="L71" i="5"/>
  <c r="N71" i="5"/>
  <c r="N51" i="5"/>
  <c r="K50" i="5"/>
  <c r="L44" i="4"/>
  <c r="L89" i="9"/>
  <c r="L85" i="9" s="1"/>
  <c r="K85" i="9"/>
  <c r="K83" i="9"/>
  <c r="L84" i="9"/>
  <c r="L83" i="9" s="1"/>
  <c r="L51" i="5"/>
  <c r="L50" i="5" s="1"/>
  <c r="K76" i="9"/>
  <c r="L77" i="9"/>
  <c r="L76" i="9" s="1"/>
  <c r="L46" i="2"/>
  <c r="K38" i="7"/>
  <c r="K23" i="7" s="1"/>
  <c r="L40" i="7"/>
  <c r="L38" i="7" s="1"/>
  <c r="L23" i="7" s="1"/>
  <c r="L79" i="9"/>
  <c r="L78" i="9" s="1"/>
  <c r="J75" i="9"/>
  <c r="J74" i="9" s="1"/>
  <c r="J97" i="9" s="1"/>
  <c r="L36" i="4"/>
  <c r="K34" i="4"/>
  <c r="L34" i="4" l="1"/>
  <c r="L75" i="9"/>
  <c r="L74" i="9" s="1"/>
  <c r="L97" i="9" s="1"/>
  <c r="K75" i="9"/>
  <c r="K74" i="9" s="1"/>
  <c r="K97" i="9" l="1"/>
  <c r="D34" i="42"/>
  <c r="D38" i="42" s="1"/>
  <c r="K78" i="5"/>
  <c r="L78" i="5" l="1"/>
  <c r="N78" i="5"/>
  <c r="D39" i="42"/>
  <c r="K79" i="5"/>
  <c r="L79" i="5" l="1"/>
  <c r="N79" i="5"/>
  <c r="K46" i="4"/>
  <c r="N46" i="4" s="1"/>
  <c r="J43" i="4"/>
  <c r="K47" i="2"/>
  <c r="N47" i="2" s="1"/>
  <c r="J45" i="2"/>
  <c r="K69" i="7"/>
  <c r="J63" i="7"/>
  <c r="J49" i="7" s="1"/>
  <c r="J96" i="7" s="1"/>
  <c r="K64" i="4"/>
  <c r="K73" i="2"/>
  <c r="K66" i="5"/>
  <c r="L66" i="5" l="1"/>
  <c r="N66" i="5"/>
  <c r="L73" i="2"/>
  <c r="N73" i="2"/>
  <c r="L64" i="4"/>
  <c r="N64" i="4"/>
  <c r="K65" i="5"/>
  <c r="N65" i="5" s="1"/>
  <c r="K46" i="5"/>
  <c r="N46" i="5" s="1"/>
  <c r="K72" i="2"/>
  <c r="N72" i="2" s="1"/>
  <c r="K44" i="2"/>
  <c r="N44" i="2" s="1"/>
  <c r="J43" i="2"/>
  <c r="K63" i="7"/>
  <c r="K49" i="7" s="1"/>
  <c r="K96" i="7" s="1"/>
  <c r="K97" i="7" s="1"/>
  <c r="L69" i="7"/>
  <c r="L63" i="7" s="1"/>
  <c r="L49" i="7" s="1"/>
  <c r="L96" i="7" s="1"/>
  <c r="K66" i="3"/>
  <c r="L66" i="3" s="1"/>
  <c r="J34" i="3"/>
  <c r="K41" i="3"/>
  <c r="N41" i="3" s="1"/>
  <c r="J40" i="3"/>
  <c r="L46" i="4"/>
  <c r="K43" i="4"/>
  <c r="J56" i="5"/>
  <c r="J24" i="5" s="1"/>
  <c r="J39" i="4"/>
  <c r="J24" i="4" s="1"/>
  <c r="K40" i="4"/>
  <c r="N40" i="4" s="1"/>
  <c r="L47" i="2"/>
  <c r="L45" i="2" s="1"/>
  <c r="K45" i="2"/>
  <c r="K67" i="4"/>
  <c r="L67" i="4" l="1"/>
  <c r="N67" i="4"/>
  <c r="L43" i="4"/>
  <c r="L34" i="3"/>
  <c r="K34" i="3"/>
  <c r="K39" i="4"/>
  <c r="K24" i="4" s="1"/>
  <c r="D61" i="42" s="1"/>
  <c r="L40" i="4"/>
  <c r="K40" i="3"/>
  <c r="L41" i="3"/>
  <c r="L40" i="3" s="1"/>
  <c r="K43" i="2"/>
  <c r="L44" i="2"/>
  <c r="L43" i="2" s="1"/>
  <c r="L46" i="5"/>
  <c r="L45" i="5" s="1"/>
  <c r="K45" i="5"/>
  <c r="L65" i="5"/>
  <c r="L72" i="2"/>
  <c r="L39" i="4" l="1"/>
  <c r="L24" i="4" l="1"/>
  <c r="K30" i="2"/>
  <c r="K75" i="2"/>
  <c r="L75" i="2" l="1"/>
  <c r="N75" i="2"/>
  <c r="L30" i="2"/>
  <c r="N30" i="2"/>
  <c r="J68" i="3"/>
  <c r="K71" i="3"/>
  <c r="J28" i="2"/>
  <c r="K29" i="2"/>
  <c r="N29" i="2" s="1"/>
  <c r="K34" i="2"/>
  <c r="N34" i="2" s="1"/>
  <c r="K12" i="3"/>
  <c r="J11" i="3"/>
  <c r="K45" i="3"/>
  <c r="J44" i="3"/>
  <c r="L34" i="2" l="1"/>
  <c r="K28" i="2"/>
  <c r="L29" i="2"/>
  <c r="L28" i="2" s="1"/>
  <c r="K44" i="3"/>
  <c r="L45" i="3"/>
  <c r="L44" i="3" s="1"/>
  <c r="L71" i="3"/>
  <c r="L68" i="3" s="1"/>
  <c r="K68" i="3"/>
  <c r="L12" i="3"/>
  <c r="L11" i="3" s="1"/>
  <c r="K11" i="3"/>
  <c r="K16" i="3" l="1"/>
  <c r="K16" i="5"/>
  <c r="K16" i="4"/>
  <c r="K17" i="2"/>
  <c r="L16" i="5" l="1"/>
  <c r="N16" i="5"/>
  <c r="L17" i="2"/>
  <c r="N17" i="2"/>
  <c r="L16" i="3"/>
  <c r="N16" i="3"/>
  <c r="L16" i="4"/>
  <c r="N16" i="4"/>
  <c r="K23" i="5"/>
  <c r="K19" i="5"/>
  <c r="K23" i="4"/>
  <c r="K19" i="4"/>
  <c r="K23" i="3"/>
  <c r="L19" i="3"/>
  <c r="K24" i="2"/>
  <c r="K20" i="2"/>
  <c r="L19" i="5" l="1"/>
  <c r="N19" i="5"/>
  <c r="L20" i="2"/>
  <c r="N20" i="2"/>
  <c r="L23" i="3"/>
  <c r="N23" i="3"/>
  <c r="L23" i="5"/>
  <c r="N23" i="5"/>
  <c r="L19" i="4"/>
  <c r="N19" i="4"/>
  <c r="L24" i="2"/>
  <c r="N24" i="2"/>
  <c r="L23" i="4"/>
  <c r="N23" i="4"/>
  <c r="J17" i="3"/>
  <c r="K18" i="5"/>
  <c r="N18" i="5" s="1"/>
  <c r="J17" i="5"/>
  <c r="K23" i="2"/>
  <c r="J20" i="3"/>
  <c r="K21" i="3"/>
  <c r="N21" i="3" s="1"/>
  <c r="J20" i="4"/>
  <c r="K21" i="4"/>
  <c r="N21" i="4" s="1"/>
  <c r="K21" i="5"/>
  <c r="N21" i="5" s="1"/>
  <c r="J20" i="5"/>
  <c r="J18" i="2"/>
  <c r="K19" i="2"/>
  <c r="N19" i="2" s="1"/>
  <c r="K18" i="4"/>
  <c r="N18" i="4" s="1"/>
  <c r="J17" i="4"/>
  <c r="K21" i="2" l="1"/>
  <c r="N23" i="2"/>
  <c r="L21" i="5"/>
  <c r="L20" i="5" s="1"/>
  <c r="K20" i="5"/>
  <c r="L18" i="4"/>
  <c r="K17" i="4"/>
  <c r="K17" i="5"/>
  <c r="L18" i="5"/>
  <c r="L17" i="5" s="1"/>
  <c r="L19" i="2"/>
  <c r="L18" i="2" s="1"/>
  <c r="K18" i="2"/>
  <c r="K20" i="4"/>
  <c r="L21" i="4"/>
  <c r="L23" i="2"/>
  <c r="L21" i="2" s="1"/>
  <c r="K17" i="3"/>
  <c r="L18" i="3"/>
  <c r="L17" i="3" s="1"/>
  <c r="L21" i="3"/>
  <c r="L20" i="3" s="1"/>
  <c r="K20" i="3"/>
  <c r="L20" i="4" l="1"/>
  <c r="L17" i="4"/>
  <c r="K10" i="3" l="1"/>
  <c r="L10" i="3" s="1"/>
  <c r="K10" i="5" l="1"/>
  <c r="K65" i="2"/>
  <c r="N65" i="2" s="1"/>
  <c r="J62" i="2"/>
  <c r="J12" i="2"/>
  <c r="J11" i="5"/>
  <c r="K12" i="5"/>
  <c r="N12" i="5" s="1"/>
  <c r="L10" i="5" l="1"/>
  <c r="N10" i="5"/>
  <c r="K62" i="2"/>
  <c r="L65" i="2"/>
  <c r="L62" i="2" s="1"/>
  <c r="J8" i="3"/>
  <c r="K9" i="3"/>
  <c r="N9" i="3" s="1"/>
  <c r="K9" i="5"/>
  <c r="N9" i="5" s="1"/>
  <c r="J8" i="5"/>
  <c r="J73" i="5"/>
  <c r="K76" i="5"/>
  <c r="N76" i="5" s="1"/>
  <c r="K15" i="4"/>
  <c r="N15" i="4" s="1"/>
  <c r="J14" i="4"/>
  <c r="K11" i="5"/>
  <c r="L12" i="5"/>
  <c r="L11" i="5" s="1"/>
  <c r="J8" i="4"/>
  <c r="K9" i="4"/>
  <c r="N9" i="4" s="1"/>
  <c r="K15" i="5"/>
  <c r="N15" i="5" s="1"/>
  <c r="K15" i="3"/>
  <c r="N15" i="3" s="1"/>
  <c r="J14" i="3"/>
  <c r="K81" i="2"/>
  <c r="L81" i="2" s="1"/>
  <c r="J7" i="4" l="1"/>
  <c r="J7" i="5"/>
  <c r="K8" i="3"/>
  <c r="L9" i="3"/>
  <c r="L8" i="3" s="1"/>
  <c r="L9" i="4"/>
  <c r="K8" i="4"/>
  <c r="K8" i="5"/>
  <c r="L9" i="5"/>
  <c r="L8" i="5" s="1"/>
  <c r="J7" i="3"/>
  <c r="K14" i="3"/>
  <c r="L15" i="3"/>
  <c r="L14" i="3" s="1"/>
  <c r="K14" i="4"/>
  <c r="L15" i="4"/>
  <c r="L15" i="5"/>
  <c r="L14" i="5" s="1"/>
  <c r="K14" i="5"/>
  <c r="K73" i="5"/>
  <c r="L76" i="5"/>
  <c r="L73" i="5" s="1"/>
  <c r="L14" i="4" l="1"/>
  <c r="L8" i="4"/>
  <c r="L7" i="5"/>
  <c r="K7" i="4"/>
  <c r="L7" i="3"/>
  <c r="K16" i="2"/>
  <c r="N16" i="2" s="1"/>
  <c r="J15" i="2"/>
  <c r="K7" i="5"/>
  <c r="D75" i="42" s="1"/>
  <c r="K7" i="3"/>
  <c r="D45" i="42" l="1"/>
  <c r="D60" i="42"/>
  <c r="L7" i="4"/>
  <c r="K67" i="3"/>
  <c r="L67" i="3" s="1"/>
  <c r="J65" i="3"/>
  <c r="K65" i="3" s="1"/>
  <c r="L65" i="3" s="1"/>
  <c r="J7" i="2"/>
  <c r="K9" i="2"/>
  <c r="K15" i="2"/>
  <c r="L16" i="2"/>
  <c r="L15" i="2" s="1"/>
  <c r="K8" i="2" l="1"/>
  <c r="N9" i="2"/>
  <c r="L9" i="2"/>
  <c r="L8" i="2" s="1"/>
  <c r="K63" i="5"/>
  <c r="L63" i="5" l="1"/>
  <c r="N63" i="5"/>
  <c r="K74" i="2"/>
  <c r="N74" i="2" s="1"/>
  <c r="J71" i="2"/>
  <c r="J57" i="2" s="1"/>
  <c r="L74" i="2" l="1"/>
  <c r="L71" i="2" s="1"/>
  <c r="L57" i="2" s="1"/>
  <c r="K71" i="2"/>
  <c r="K57" i="2" s="1"/>
  <c r="D15" i="42" s="1"/>
  <c r="K83" i="2" l="1"/>
  <c r="N83" i="2" s="1"/>
  <c r="L83" i="2" l="1"/>
  <c r="K61" i="5"/>
  <c r="N61" i="5" s="1"/>
  <c r="J60" i="5"/>
  <c r="J63" i="8"/>
  <c r="J49" i="8" s="1"/>
  <c r="J96" i="8" s="1"/>
  <c r="K55" i="4"/>
  <c r="N55" i="4" s="1"/>
  <c r="J54" i="4"/>
  <c r="K82" i="2"/>
  <c r="J79" i="2"/>
  <c r="J78" i="2" s="1"/>
  <c r="K54" i="3" l="1"/>
  <c r="J53" i="3"/>
  <c r="J52" i="3" s="1"/>
  <c r="L67" i="8"/>
  <c r="L63" i="8" s="1"/>
  <c r="L49" i="8" s="1"/>
  <c r="L96" i="8" s="1"/>
  <c r="K63" i="8"/>
  <c r="K49" i="8" s="1"/>
  <c r="K96" i="8" s="1"/>
  <c r="K60" i="5"/>
  <c r="L61" i="5"/>
  <c r="L60" i="5" s="1"/>
  <c r="K79" i="2"/>
  <c r="K78" i="2" s="1"/>
  <c r="D18" i="42" s="1"/>
  <c r="L82" i="2"/>
  <c r="L79" i="2" s="1"/>
  <c r="L78" i="2" s="1"/>
  <c r="J65" i="4"/>
  <c r="K65" i="4" s="1"/>
  <c r="L65" i="4" s="1"/>
  <c r="K66" i="4"/>
  <c r="K68" i="5"/>
  <c r="N68" i="5" s="1"/>
  <c r="J64" i="5"/>
  <c r="J59" i="5" s="1"/>
  <c r="J111" i="5" s="1"/>
  <c r="K54" i="4"/>
  <c r="L55" i="4"/>
  <c r="L66" i="4" l="1"/>
  <c r="N66" i="4"/>
  <c r="K97" i="8"/>
  <c r="D131" i="42"/>
  <c r="L54" i="4"/>
  <c r="K26" i="3"/>
  <c r="L26" i="3" s="1"/>
  <c r="J25" i="3"/>
  <c r="K60" i="4"/>
  <c r="N60" i="4" s="1"/>
  <c r="J58" i="4"/>
  <c r="J53" i="4" s="1"/>
  <c r="J101" i="4" s="1"/>
  <c r="L54" i="3"/>
  <c r="L53" i="3" s="1"/>
  <c r="L52" i="3" s="1"/>
  <c r="K53" i="3"/>
  <c r="K52" i="3" s="1"/>
  <c r="D47" i="42" s="1"/>
  <c r="L68" i="5"/>
  <c r="L64" i="5" s="1"/>
  <c r="L59" i="5" s="1"/>
  <c r="K64" i="5"/>
  <c r="K59" i="5" s="1"/>
  <c r="D77" i="42" s="1"/>
  <c r="K58" i="4" l="1"/>
  <c r="K53" i="4" s="1"/>
  <c r="L60" i="4"/>
  <c r="J24" i="3"/>
  <c r="J107" i="3" s="1"/>
  <c r="K25" i="3"/>
  <c r="D62" i="42" l="1"/>
  <c r="D70" i="42" s="1"/>
  <c r="K101" i="4"/>
  <c r="L58" i="4"/>
  <c r="K24" i="3"/>
  <c r="L25" i="3"/>
  <c r="L24" i="3" s="1"/>
  <c r="L107" i="3" s="1"/>
  <c r="D46" i="42" l="1"/>
  <c r="D55" i="42" s="1"/>
  <c r="K107" i="3"/>
  <c r="D71" i="42"/>
  <c r="K102" i="4"/>
  <c r="L53" i="4"/>
  <c r="D56" i="42" l="1"/>
  <c r="K108" i="3"/>
  <c r="L101" i="4"/>
  <c r="I12" i="2" l="1"/>
  <c r="I7" i="2" s="1"/>
  <c r="I109" i="2" s="1"/>
  <c r="K14" i="2"/>
  <c r="L14" i="2" l="1"/>
  <c r="L12" i="2" s="1"/>
  <c r="L7" i="2" s="1"/>
  <c r="N14" i="2"/>
  <c r="I110" i="2"/>
  <c r="K12" i="2"/>
  <c r="K7" i="2" s="1"/>
  <c r="D13" i="42" l="1"/>
  <c r="K57" i="5"/>
  <c r="I56" i="5"/>
  <c r="L57" i="5" l="1"/>
  <c r="N57" i="5"/>
  <c r="K56" i="5"/>
  <c r="K24" i="5" s="1"/>
  <c r="I24" i="5"/>
  <c r="I111" i="5" s="1"/>
  <c r="K111" i="5" l="1"/>
  <c r="D76" i="42"/>
  <c r="D85" i="42" s="1"/>
  <c r="I112" i="5"/>
  <c r="L56" i="5"/>
  <c r="L24" i="5" s="1"/>
  <c r="L111" i="5" s="1"/>
  <c r="K112" i="5" l="1"/>
  <c r="D86" i="42"/>
  <c r="L97" i="7" l="1"/>
  <c r="L97" i="10" l="1"/>
  <c r="L97" i="8"/>
  <c r="L102" i="4" l="1"/>
  <c r="L112" i="5" l="1"/>
  <c r="L108" i="3" l="1"/>
  <c r="D121" i="2" l="1"/>
  <c r="I249" i="1" l="1"/>
  <c r="H248" i="1"/>
  <c r="I88" i="1" l="1"/>
  <c r="H86" i="1"/>
  <c r="H85" i="1" s="1"/>
  <c r="K249" i="1"/>
  <c r="I248" i="1"/>
  <c r="J249" i="1"/>
  <c r="J248" i="1" s="1"/>
  <c r="H65" i="1"/>
  <c r="H64" i="1" s="1"/>
  <c r="H38" i="1" s="1"/>
  <c r="I67" i="1"/>
  <c r="H30" i="1"/>
  <c r="H29" i="1" s="1"/>
  <c r="K67" i="1" l="1"/>
  <c r="J67" i="1"/>
  <c r="J65" i="1" s="1"/>
  <c r="J64" i="1" s="1"/>
  <c r="J38" i="1" s="1"/>
  <c r="I65" i="1"/>
  <c r="I64" i="1" s="1"/>
  <c r="I38" i="1" s="1"/>
  <c r="H9" i="1"/>
  <c r="K88" i="1"/>
  <c r="I86" i="1"/>
  <c r="I85" i="1" s="1"/>
  <c r="J88" i="1"/>
  <c r="J86" i="1" s="1"/>
  <c r="J85" i="1" s="1"/>
  <c r="K31" i="1"/>
  <c r="J31" i="1"/>
  <c r="J30" i="1" s="1"/>
  <c r="J29" i="1" s="1"/>
  <c r="I30" i="1"/>
  <c r="I29" i="1" s="1"/>
  <c r="I9" i="1" l="1"/>
  <c r="J9" i="1"/>
  <c r="I139" i="1" l="1"/>
  <c r="H134" i="1"/>
  <c r="I167" i="1"/>
  <c r="I170" i="1"/>
  <c r="H169" i="1"/>
  <c r="H163" i="1" s="1"/>
  <c r="H142" i="1" s="1"/>
  <c r="K167" i="1" l="1"/>
  <c r="J167" i="1"/>
  <c r="H133" i="1"/>
  <c r="H132" i="1" s="1"/>
  <c r="H8" i="1" s="1"/>
  <c r="H7" i="1" s="1"/>
  <c r="H357" i="1" s="1"/>
  <c r="K170" i="1"/>
  <c r="J170" i="1"/>
  <c r="J169" i="1" s="1"/>
  <c r="I169" i="1"/>
  <c r="I163" i="1" s="1"/>
  <c r="I142" i="1" s="1"/>
  <c r="K139" i="1"/>
  <c r="I134" i="1"/>
  <c r="J139" i="1"/>
  <c r="J134" i="1" s="1"/>
  <c r="J163" i="1" l="1"/>
  <c r="J142" i="1" s="1"/>
  <c r="J133" i="1" s="1"/>
  <c r="J132" i="1" s="1"/>
  <c r="J8" i="1" s="1"/>
  <c r="J7" i="1" s="1"/>
  <c r="I133" i="1"/>
  <c r="I132" i="1" s="1"/>
  <c r="I8" i="1" s="1"/>
  <c r="I7" i="1" l="1"/>
  <c r="I357" i="1" s="1"/>
  <c r="J356" i="1" l="1"/>
  <c r="I358" i="1"/>
  <c r="J31" i="2"/>
  <c r="J25" i="2" s="1"/>
  <c r="J109" i="2" s="1"/>
  <c r="K36" i="2" l="1"/>
  <c r="L36" i="2" l="1"/>
  <c r="L31" i="2" s="1"/>
  <c r="L25" i="2" s="1"/>
  <c r="L109" i="2" s="1"/>
  <c r="E375" i="1" s="1"/>
  <c r="K31" i="2"/>
  <c r="K25" i="2" s="1"/>
  <c r="D14" i="42" s="1"/>
  <c r="D23" i="42" s="1"/>
  <c r="D162" i="42" l="1"/>
  <c r="K109" i="2"/>
  <c r="D125" i="2"/>
  <c r="L110" i="2"/>
  <c r="E373" i="1" l="1"/>
  <c r="D120" i="2"/>
  <c r="D122" i="2" s="1"/>
  <c r="K110" i="2"/>
  <c r="D24" i="42"/>
  <c r="K98" i="9"/>
  <c r="D163" i="42" l="1"/>
  <c r="E374" i="1"/>
  <c r="E376" i="1" s="1"/>
  <c r="D124" i="2"/>
  <c r="D126" i="2" s="1"/>
  <c r="F373" i="1" l="1"/>
</calcChain>
</file>

<file path=xl/sharedStrings.xml><?xml version="1.0" encoding="utf-8"?>
<sst xmlns="http://schemas.openxmlformats.org/spreadsheetml/2006/main" count="5189" uniqueCount="1031">
  <si>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</si>
  <si>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</si>
  <si>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</si>
  <si>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</si>
  <si>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</si>
  <si>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</si>
  <si>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</si>
  <si>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</si>
  <si>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</si>
  <si>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</si>
  <si>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</si>
  <si>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</si>
  <si>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</si>
  <si>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</si>
  <si>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</si>
  <si>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</si>
  <si>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</si>
  <si>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</si>
  <si>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</si>
  <si>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</si>
  <si>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</si>
  <si>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</si>
  <si>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</si>
  <si>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</si>
  <si>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</si>
  <si>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</si>
  <si>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</si>
  <si>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</si>
  <si>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</si>
  <si>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</si>
  <si>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</si>
  <si>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</si>
  <si>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</si>
  <si>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</si>
  <si>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</si>
  <si>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</si>
  <si>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</si>
  <si>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</si>
  <si>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</si>
  <si>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</si>
  <si>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</si>
  <si>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</si>
  <si>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</si>
  <si>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</si>
  <si>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</si>
  <si>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</si>
  <si>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</si>
  <si>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</si>
  <si>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</si>
  <si>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</si>
  <si>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</si>
  <si>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</si>
  <si>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</si>
  <si>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</si>
  <si>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</si>
  <si>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</si>
  <si>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</si>
  <si>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</si>
  <si>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</si>
  <si>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</si>
  <si>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</si>
  <si>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</si>
  <si>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</si>
  <si>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</si>
  <si>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</si>
  <si>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</si>
  <si>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</si>
  <si>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</si>
  <si>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</si>
  <si>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</si>
  <si>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</si>
  <si>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</si>
  <si>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</si>
  <si>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</si>
  <si>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</si>
  <si>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</si>
  <si>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</si>
  <si>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</si>
  <si>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</si>
  <si>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</si>
  <si>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</si>
  <si>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</si>
  <si>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</si>
  <si>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</si>
  <si>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</si>
  <si>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</si>
  <si>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</si>
  <si>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</si>
  <si>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</si>
  <si>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</si>
  <si>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</si>
  <si>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</si>
  <si>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</si>
  <si>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</si>
  <si>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</si>
  <si>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</si>
  <si>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</si>
  <si>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</si>
  <si>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</si>
  <si>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</si>
  <si>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</si>
  <si>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</si>
  <si>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</si>
  <si>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</si>
  <si>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</si>
  <si>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</si>
  <si>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</si>
  <si>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</si>
  <si>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</si>
  <si>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</si>
  <si>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</si>
  <si>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</si>
  <si>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</si>
  <si>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</si>
  <si>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</si>
  <si>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</si>
  <si>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</si>
  <si>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</si>
  <si>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</si>
  <si>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</si>
  <si>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</si>
  <si>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</si>
  <si>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</si>
  <si>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</si>
  <si>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</si>
  <si>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</si>
  <si>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</si>
  <si>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</si>
  <si>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</si>
  <si>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</si>
  <si>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</si>
  <si>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</si>
  <si>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</si>
  <si>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</si>
  <si>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</si>
  <si>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</si>
  <si>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</si>
  <si>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</si>
  <si>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</si>
  <si>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</si>
  <si>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</si>
  <si>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</si>
  <si>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</si>
  <si>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</si>
  <si>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</si>
  <si>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</si>
  <si>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</si>
  <si>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</si>
  <si>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</si>
  <si>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</si>
  <si>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</si>
  <si>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</si>
  <si>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</si>
  <si>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</si>
  <si>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</si>
  <si>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</si>
  <si>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</si>
  <si>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</si>
  <si>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</si>
  <si>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</si>
  <si>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</si>
  <si>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</si>
  <si>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</si>
  <si>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</si>
  <si>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</si>
  <si>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</si>
  <si>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</si>
  <si>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</si>
  <si>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</si>
  <si>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</si>
  <si>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</si>
  <si>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</si>
  <si>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</si>
  <si>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</si>
  <si>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</si>
  <si>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</si>
  <si>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</si>
  <si>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</si>
  <si>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</si>
  <si>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</si>
  <si>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</si>
  <si>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</si>
  <si>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</si>
  <si>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</si>
  <si>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</si>
  <si>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</si>
  <si>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</si>
  <si>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</si>
  <si>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</si>
  <si>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</si>
  <si>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</si>
  <si>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</si>
  <si>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</si>
  <si>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</si>
  <si>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</si>
  <si>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</si>
  <si>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</si>
  <si>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</si>
  <si>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</si>
  <si>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</si>
  <si>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</si>
  <si>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</si>
  <si>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</si>
  <si>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</si>
  <si>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</si>
  <si>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</si>
  <si>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</si>
  <si>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</si>
  <si>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</si>
  <si>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</si>
  <si>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</si>
  <si>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</si>
  <si>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</si>
  <si>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</si>
  <si>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</si>
  <si>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</si>
  <si>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</si>
  <si>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</si>
  <si>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</si>
  <si>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</si>
  <si>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</si>
  <si>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</si>
  <si>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</si>
  <si>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</si>
  <si>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</si>
  <si>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</si>
  <si>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</si>
  <si>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</si>
  <si>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</si>
  <si>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</si>
  <si>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</si>
  <si>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</si>
  <si>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</si>
  <si>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</si>
  <si>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</si>
  <si>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</si>
  <si>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</si>
  <si>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</si>
  <si>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</si>
  <si>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</si>
  <si>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</si>
  <si>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</si>
  <si>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</si>
  <si>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</si>
  <si>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</si>
  <si>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</si>
  <si>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</si>
  <si>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</si>
  <si>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</si>
  <si>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</si>
  <si>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</si>
  <si>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</si>
  <si>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</si>
  <si>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</si>
  <si>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</si>
  <si>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</si>
  <si>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</si>
  <si>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</si>
  <si>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</si>
  <si>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</si>
  <si>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</si>
  <si>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</si>
  <si>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</si>
  <si>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</si>
  <si>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</si>
  <si>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</si>
  <si>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</si>
  <si>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</si>
  <si>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</si>
  <si>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</si>
  <si>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</si>
  <si>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</si>
  <si>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</si>
  <si>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</si>
  <si>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</si>
  <si>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</si>
  <si>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</si>
  <si>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</si>
  <si>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</si>
  <si>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</si>
  <si>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</si>
  <si>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</si>
  <si>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</si>
  <si>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</si>
  <si>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</si>
  <si>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</si>
  <si>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</si>
  <si>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</si>
  <si>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</si>
  <si>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</si>
  <si>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</si>
  <si>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</si>
  <si>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</si>
  <si>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</si>
  <si>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</si>
  <si>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</si>
  <si>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</si>
  <si>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</si>
  <si>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</si>
  <si>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</si>
  <si>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</si>
  <si>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</si>
  <si>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</si>
  <si>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</si>
  <si>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</si>
  <si>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</si>
  <si>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</si>
  <si>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</si>
  <si>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</si>
  <si>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</si>
  <si>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</si>
  <si>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</si>
  <si>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</si>
  <si>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</si>
  <si>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</si>
  <si>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</si>
  <si>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</si>
  <si>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</si>
  <si>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</si>
  <si>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</si>
  <si>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</si>
  <si>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</si>
  <si>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</si>
  <si>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</si>
  <si>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</si>
  <si>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</si>
  <si>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</si>
  <si>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</si>
  <si>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</si>
  <si>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</si>
  <si>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</si>
  <si>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</si>
  <si>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</si>
  <si>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</si>
  <si>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</si>
  <si>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</si>
  <si>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</si>
  <si>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</si>
  <si>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</si>
  <si>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</si>
  <si>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</si>
  <si>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</si>
  <si>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</si>
  <si>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</si>
  <si>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</si>
  <si>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</si>
  <si>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</si>
  <si>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</si>
  <si>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</si>
  <si>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</si>
  <si>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</si>
  <si>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</si>
  <si>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</si>
  <si>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</si>
  <si>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</si>
  <si>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</si>
  <si>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</si>
  <si>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</si>
  <si>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</si>
  <si>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</si>
  <si>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</si>
  <si>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</si>
  <si>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</si>
  <si>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</si>
  <si>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</si>
  <si>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</si>
  <si>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</si>
  <si>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</si>
  <si>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</si>
  <si>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</si>
  <si>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</si>
  <si>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</si>
  <si>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</si>
  <si>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</si>
  <si>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</si>
  <si>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</si>
  <si>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</si>
  <si>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</si>
  <si>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</si>
  <si>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</si>
  <si>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</si>
  <si>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</si>
  <si>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</si>
  <si>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</si>
  <si>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</si>
  <si>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</si>
  <si>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</si>
  <si>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</si>
  <si>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</si>
  <si>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</si>
  <si>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</si>
  <si>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</si>
  <si>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</si>
  <si>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</si>
  <si>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</si>
  <si>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</si>
  <si>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</si>
  <si>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</si>
  <si>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</si>
  <si>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</si>
  <si>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</si>
  <si>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</si>
  <si>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</si>
  <si>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</si>
  <si>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</si>
  <si>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</si>
  <si>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</si>
  <si>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</si>
  <si>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</si>
  <si>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</si>
  <si>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</si>
  <si>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</si>
  <si>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</si>
  <si>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</si>
  <si>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</si>
  <si>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</si>
  <si>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</si>
  <si>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</si>
  <si>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</si>
  <si>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</si>
  <si>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</si>
  <si>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</si>
  <si>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</si>
  <si>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</si>
  <si>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</si>
  <si>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</si>
  <si>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</si>
  <si>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</si>
  <si>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</si>
  <si>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</si>
  <si>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</si>
  <si>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</si>
  <si>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</si>
  <si>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</si>
  <si>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</si>
  <si>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</si>
  <si>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</si>
  <si>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</si>
  <si>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</si>
  <si>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</si>
  <si>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</si>
  <si>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</si>
  <si>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</si>
  <si>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</si>
  <si>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</si>
  <si>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CONFISCACIONES</t>
  </si>
  <si>
    <t>1.3.3.1.00.00.0.0.000</t>
  </si>
  <si>
    <t>MULTAS Y SANCIONES</t>
  </si>
  <si>
    <t>1.3.3.1.01.00.0.0.000</t>
  </si>
  <si>
    <t>Multas de tránsito</t>
  </si>
  <si>
    <t>1.3.3.1.02.00.0.0.000</t>
  </si>
  <si>
    <t>Multas por atraso en pago de impuestos</t>
  </si>
  <si>
    <t>1.3.3.1.03.00.0.0.000</t>
  </si>
  <si>
    <t>Multas por atraso en pago de bienes y servicios</t>
  </si>
  <si>
    <t>1.3.3.1.04.00.0.0.000</t>
  </si>
  <si>
    <t>Sanciones administrativas</t>
  </si>
  <si>
    <t>1.3.3.1.09.00.0.0.000</t>
  </si>
  <si>
    <t>Otras multas</t>
  </si>
  <si>
    <t>1.3.3.1.09.01.0.0.000</t>
  </si>
  <si>
    <t>Multas por aprehensión de animales</t>
  </si>
  <si>
    <t>1.3.3.1.09.09.0.0.000</t>
  </si>
  <si>
    <t>Multas varias (Infracción Ley de construcciones)</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</si>
  <si>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</si>
  <si>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</si>
  <si>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</si>
  <si>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</si>
  <si>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</si>
  <si>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</si>
  <si>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</si>
  <si>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</si>
  <si>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</si>
  <si>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</si>
  <si>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</si>
  <si>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</si>
  <si>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</si>
  <si>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</si>
  <si>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</si>
  <si>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1.3.9.9.00.00.0.0.000</t>
  </si>
  <si>
    <t>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</si>
  <si>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</si>
  <si>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</si>
  <si>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</si>
  <si>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</si>
  <si>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</si>
  <si>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</si>
  <si>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</si>
  <si>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</si>
  <si>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</si>
  <si>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</si>
  <si>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</si>
  <si>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</si>
  <si>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</si>
  <si>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</si>
  <si>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</si>
  <si>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</si>
  <si>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</si>
  <si>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</si>
  <si>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</si>
  <si>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</si>
  <si>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</si>
  <si>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</si>
  <si>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</si>
  <si>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</si>
  <si>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</si>
  <si>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</si>
  <si>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</si>
  <si>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</si>
  <si>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</si>
  <si>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</si>
  <si>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</si>
  <si>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</si>
  <si>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</si>
  <si>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</si>
  <si>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</si>
  <si>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</si>
  <si>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</si>
  <si>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</si>
  <si>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</si>
  <si>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</si>
  <si>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</si>
  <si>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</si>
  <si>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</si>
  <si>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</si>
  <si>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</si>
  <si>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</si>
  <si>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</si>
  <si>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</si>
  <si>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</si>
  <si>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</si>
  <si>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</si>
  <si>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</si>
  <si>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</si>
  <si>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</si>
  <si>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</si>
  <si>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</si>
  <si>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</si>
  <si>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</si>
  <si>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</si>
  <si>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</si>
  <si>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</si>
  <si>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</si>
  <si>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</si>
  <si>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</si>
  <si>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</si>
  <si>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</si>
  <si>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</si>
  <si>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</si>
  <si>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</si>
  <si>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</si>
  <si>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</si>
  <si>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</si>
  <si>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</si>
  <si>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</si>
  <si>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</si>
  <si>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</si>
  <si>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</si>
  <si>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</si>
  <si>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</si>
  <si>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</si>
  <si>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</si>
  <si>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</si>
  <si>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</si>
  <si>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</si>
  <si>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</si>
  <si>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</si>
  <si>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</si>
  <si>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</si>
  <si>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</si>
  <si>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</si>
  <si>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</si>
  <si>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</si>
  <si>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</si>
  <si>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</si>
  <si>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</si>
  <si>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</si>
  <si>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</si>
  <si>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</si>
  <si>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</si>
  <si>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</si>
  <si>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</si>
  <si>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</si>
  <si>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</si>
  <si>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</si>
  <si>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</si>
  <si>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</si>
  <si>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</si>
  <si>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</si>
  <si>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</si>
  <si>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</si>
  <si>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</si>
  <si>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</si>
  <si>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</si>
  <si>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</si>
  <si>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</si>
  <si>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</si>
  <si>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</si>
  <si>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</si>
  <si>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</si>
  <si>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</si>
  <si>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</si>
  <si>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</si>
  <si>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</si>
  <si>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</si>
  <si>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</si>
  <si>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</si>
  <si>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</si>
  <si>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</si>
  <si>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</si>
  <si>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</si>
  <si>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</si>
  <si>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</si>
  <si>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</si>
  <si>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</si>
  <si>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</si>
  <si>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</si>
  <si>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</si>
  <si>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</si>
  <si>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</si>
  <si>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</si>
  <si>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</si>
  <si>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</si>
  <si>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</si>
  <si>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</si>
  <si>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</si>
  <si>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</si>
  <si>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</si>
  <si>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</si>
  <si>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</si>
  <si>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</si>
  <si>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</si>
  <si>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</si>
  <si>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</si>
  <si>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</si>
  <si>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</si>
  <si>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</si>
  <si>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</si>
  <si>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</si>
  <si>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</si>
  <si>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</si>
  <si>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</si>
  <si>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</si>
  <si>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</si>
  <si>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</si>
  <si>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</si>
  <si>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</si>
  <si>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</si>
  <si>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</si>
  <si>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</si>
  <si>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</si>
  <si>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</si>
  <si>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</si>
  <si>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</si>
  <si>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</si>
  <si>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</si>
  <si>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</si>
  <si>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</si>
  <si>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</si>
  <si>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</si>
  <si>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</si>
  <si>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</si>
  <si>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</si>
  <si>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</si>
  <si>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</si>
  <si>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</si>
  <si>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</si>
  <si>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</si>
  <si>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</si>
  <si>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</si>
  <si>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</si>
  <si>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</si>
  <si>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</si>
  <si>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</si>
  <si>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</si>
  <si>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</si>
  <si>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</si>
  <si>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</si>
  <si>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</si>
  <si>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</si>
  <si>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</si>
  <si>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</si>
  <si>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</si>
  <si>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</si>
  <si>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</si>
  <si>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</si>
  <si>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</si>
  <si>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</si>
  <si>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</si>
  <si>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</si>
  <si>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</si>
  <si>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</si>
  <si>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</si>
  <si>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</si>
  <si>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</si>
  <si>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</si>
  <si>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</si>
  <si>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</si>
  <si>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</si>
  <si>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</si>
  <si>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</si>
  <si>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</si>
  <si>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</si>
  <si>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</si>
  <si>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</si>
  <si>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</si>
  <si>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</si>
  <si>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</si>
  <si>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</si>
  <si>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</si>
  <si>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</si>
  <si>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</si>
  <si>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</si>
  <si>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</si>
  <si>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</si>
  <si>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</si>
  <si>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</si>
  <si>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</si>
  <si>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</si>
  <si>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</si>
  <si>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</si>
  <si>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</si>
  <si>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</si>
  <si>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</si>
  <si>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</si>
  <si>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</si>
  <si>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</si>
  <si>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</si>
  <si>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</si>
  <si>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</si>
  <si>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</si>
  <si>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</si>
  <si>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</si>
  <si>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</si>
  <si>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</si>
  <si>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</si>
  <si>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</si>
  <si>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</si>
  <si>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</si>
  <si>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</si>
  <si>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</si>
  <si>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</si>
  <si>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</si>
  <si>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</si>
  <si>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</si>
  <si>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</si>
  <si>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</si>
  <si>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</si>
  <si>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</si>
  <si>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</si>
  <si>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</si>
  <si>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</si>
  <si>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</si>
  <si>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</si>
  <si>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</si>
  <si>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</si>
  <si>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</si>
  <si>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</si>
  <si>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</si>
  <si>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</si>
  <si>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</si>
  <si>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</si>
  <si>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</si>
  <si>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</si>
  <si>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</si>
  <si>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</si>
  <si>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</si>
  <si>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</si>
  <si>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</si>
  <si>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</si>
  <si>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</si>
  <si>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</si>
  <si>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</si>
  <si>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</si>
  <si>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</si>
  <si>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</si>
  <si>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</si>
  <si>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</si>
  <si>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</si>
  <si>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</si>
  <si>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</si>
  <si>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</si>
  <si>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</si>
  <si>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</si>
  <si>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</si>
  <si>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</si>
  <si>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</si>
  <si>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</si>
  <si>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</si>
  <si>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</si>
  <si>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</si>
  <si>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</si>
  <si>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</si>
  <si>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</si>
  <si>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</si>
  <si>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</si>
  <si>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</si>
  <si>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</si>
  <si>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</si>
  <si>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</si>
  <si>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</si>
  <si>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</si>
  <si>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</si>
  <si>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</si>
  <si>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</si>
  <si>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</si>
  <si>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</si>
  <si>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</si>
  <si>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</si>
  <si>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</si>
  <si>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</si>
  <si>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</si>
  <si>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</si>
  <si>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</si>
  <si>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</si>
  <si>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</si>
  <si>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</si>
  <si>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</si>
  <si>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</si>
  <si>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</si>
  <si>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</si>
  <si>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</si>
  <si>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</si>
  <si>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</si>
  <si>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</si>
  <si>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</si>
  <si>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</si>
  <si>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</si>
  <si>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</si>
  <si>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</si>
  <si>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</si>
  <si>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</si>
  <si>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</si>
  <si>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</si>
  <si>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</si>
  <si>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</si>
  <si>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</si>
  <si>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</si>
  <si>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</si>
  <si>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</si>
  <si>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</si>
  <si>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</si>
  <si>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</si>
  <si>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</si>
  <si>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</si>
  <si>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</si>
  <si>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</si>
  <si>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</si>
  <si>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</si>
  <si>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</si>
  <si>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</si>
  <si>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</si>
  <si>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</si>
  <si>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</si>
  <si>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</si>
  <si>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</si>
  <si>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</si>
  <si>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</si>
  <si>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</si>
  <si>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</si>
  <si>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</si>
  <si>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</si>
  <si>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</si>
  <si>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</si>
  <si>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</si>
  <si>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</si>
  <si>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</si>
  <si>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</si>
  <si>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</si>
  <si>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</si>
  <si>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</si>
  <si>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</si>
  <si>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</si>
  <si>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</si>
  <si>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</si>
  <si>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</si>
  <si>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</si>
  <si>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</si>
  <si>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</si>
  <si>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</si>
  <si>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</si>
  <si>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</si>
  <si>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</si>
  <si>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</si>
  <si>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</si>
  <si>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</si>
  <si>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</si>
  <si>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</si>
  <si>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</si>
  <si>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</si>
  <si>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</si>
  <si>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</si>
  <si>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</si>
  <si>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</si>
  <si>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</si>
  <si>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</si>
  <si>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</si>
  <si>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</si>
  <si>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</si>
  <si>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</si>
  <si>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</si>
  <si>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</si>
  <si>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</si>
  <si>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</si>
  <si>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</si>
  <si>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</si>
  <si>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</si>
  <si>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</si>
  <si>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</si>
  <si>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</si>
  <si>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</si>
  <si>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</si>
  <si>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</si>
  <si>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</si>
  <si>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</si>
  <si>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</si>
  <si>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</si>
  <si>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</si>
  <si>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</si>
  <si>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</si>
  <si>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</si>
  <si>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</si>
  <si>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</si>
  <si>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</si>
  <si>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</si>
  <si>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</si>
  <si>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</si>
  <si>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</si>
  <si>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</si>
  <si>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</si>
  <si>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</si>
  <si>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</si>
  <si>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</si>
  <si>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</si>
  <si>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</si>
  <si>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</si>
  <si>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</si>
  <si>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</si>
  <si>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</si>
  <si>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</si>
  <si>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</si>
  <si>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</si>
  <si>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</si>
  <si>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</si>
  <si>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</si>
  <si>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</si>
  <si>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</si>
  <si>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</si>
  <si>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</si>
  <si>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Presup.Ordinario</t>
  </si>
  <si>
    <t>Extraordinario</t>
  </si>
  <si>
    <t>0.01.05</t>
  </si>
  <si>
    <t>Suplencias</t>
  </si>
  <si>
    <t>1.04.04</t>
  </si>
  <si>
    <t>Servicios en ciencias económicas y sociales</t>
  </si>
  <si>
    <t>5.03.00</t>
  </si>
  <si>
    <t>BIENES PREEXISTENTES</t>
  </si>
  <si>
    <t>5.03.01</t>
  </si>
  <si>
    <t>Terrenos</t>
  </si>
  <si>
    <t>Comprobaciones:</t>
  </si>
  <si>
    <t>Egreso Total</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</si>
  <si>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</si>
  <si>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</si>
  <si>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</si>
  <si>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</si>
  <si>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</si>
  <si>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</si>
  <si>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</si>
  <si>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</si>
  <si>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</si>
  <si>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</si>
  <si>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</si>
  <si>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</si>
  <si>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</si>
  <si>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</si>
  <si>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</si>
  <si>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</si>
  <si>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</si>
  <si>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</si>
  <si>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</si>
  <si>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</si>
  <si>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</si>
  <si>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</si>
  <si>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</si>
  <si>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</si>
  <si>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</si>
  <si>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</si>
  <si>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1.08.06</t>
  </si>
  <si>
    <t>Mantenimiento y reparación de equipo de comunicación</t>
  </si>
  <si>
    <t>0.03.02</t>
  </si>
  <si>
    <t>Restricción al ejercicio liberal de la profesión</t>
  </si>
  <si>
    <t>5.01.02</t>
  </si>
  <si>
    <t>Equipo de transporte</t>
  </si>
  <si>
    <t>16 DEPÓSITO Y TRATAMIENTO DE BASURA</t>
  </si>
  <si>
    <t xml:space="preserve">Servicios generales </t>
  </si>
  <si>
    <t>1.08.99</t>
  </si>
  <si>
    <t>Mantenimiento y reparación de otros equipos</t>
  </si>
  <si>
    <t>2.99.07</t>
  </si>
  <si>
    <t>Útiles y materiales de cocina y comedor</t>
  </si>
  <si>
    <t>6.02.00</t>
  </si>
  <si>
    <t>TRANSFERENCIAS CORRIENTES A PERSONAS</t>
  </si>
  <si>
    <t>6.02.99</t>
  </si>
  <si>
    <t>Otras transferencias a personas</t>
  </si>
  <si>
    <t xml:space="preserve">Suplencias </t>
  </si>
  <si>
    <t>Otras construcciones, adiciones y mejoras</t>
  </si>
  <si>
    <t>1.04.01</t>
  </si>
  <si>
    <t>Servicios médicos y de laboratorio</t>
  </si>
  <si>
    <t>Reintegros y devoluciones</t>
  </si>
  <si>
    <t>INFORME DE INGRESOS - 1er TRIMESTRE 2020</t>
  </si>
  <si>
    <t>EGRESOS AL PRIMER TRIMESTRE 2020</t>
  </si>
  <si>
    <t>TOTAL DE GASTOS AL I TRIMESTRE 2020</t>
  </si>
  <si>
    <t>INFORME DE EJECUCIÓN PRESUPUESTARIA - PROGRAMA I - 01 ADMINISTRACIÓN GENERAL - 1er TRIMESTRE 2020</t>
  </si>
  <si>
    <t>Otros materiales y productos de uso en la construcción y mantenimiento</t>
  </si>
  <si>
    <t>INFORME DE EJECUCIÓN PRESUPUESTARIA - PROGRAMA I - 04 REGISTRO DE DEUDAS, FONDOS Y TRANSFERENCIAS - 1er TRIMESTRE 2020</t>
  </si>
  <si>
    <t>INFORME DE EJECUCIÓN PRESUPUESTARIA - PROGRAMA II - 02 RECOLECCIÓN DE BASURA - 1er TRIMESTRE 2020</t>
  </si>
  <si>
    <t>INFORME DE EJECUCIÓN PRESUPUESTARIA - PROGRAMA II - 03 MANTENIMIENTO DE CAMINOS Y CALLES - 1er TRIMESTRE 2020</t>
  </si>
  <si>
    <t>INFORME DE EJECUCIÓN PRESUPUESTARIA - PROGRAMA II - 06 ACUEDUCTO - 1er TRIMESTRE 2020</t>
  </si>
  <si>
    <t>INFORME DE EJECUCIÓN PRESUPUESTARIA - PROGRAMA II - 09 EDUCATIVOS, CULTURALES Y DEPORTIVOS - 1er TRIMESTRE 2020</t>
  </si>
  <si>
    <t>INFORME DE EJECUCIÓN PRESUPUESTARIA - PROGRAMA II - 16 DEPÓSITO Y TRATAMIENTO DE BASURA - 1er TRIMESTRE 2020</t>
  </si>
  <si>
    <t>INFORME DE EJECUCIÓN PRESUPUESTARIA - PROGRAMA II - 25 PROTECCIÓN DEL MEDIO AMBIENTE - 1er TRIMESTRE 2020</t>
  </si>
  <si>
    <t>INFORME DE EJECUCIÓN PRESUPUESTARIA - PROGRAMA II - 28 ATENCIÓN DE EMERGENCIAS - 1er TRIMESTRE 2020</t>
  </si>
  <si>
    <t>INFORME DE EJECUCIÓN PRESUPUESTARIA - PROGRAMA III - 02- 01 ASFALTADO CAMINO CRUCE LOS CUCAS - 1er TRIMESTRE 2020</t>
  </si>
  <si>
    <t>INFORME DE EJECUCIÓN PRESUPUESTARIA - PROGRAMA III - 02- 02 ASFALTADO CAMINO LAS TROJAS Cód- 3-06-002 - 1er TRIMESTRE 2020</t>
  </si>
  <si>
    <t>INFORME DE EJECUCIÓN PRESUPUESTARIA - PROGRAMA III - 02- 05 ASFALTADO CAMINO CUMBRES Cód. 3-06-057 - 1er TRIMESTRE 2020</t>
  </si>
  <si>
    <t>INFORME DE EJECUCIÓN PRESUPUESTARIA - PROGRAMA III - 02- 07 ALCANTARILLADO Y DRENAJES CAMINO MATAGUINEO-TROJAS - 1er TRIMESTRE 2020</t>
  </si>
  <si>
    <t>INFORME DE EJECUCIÓN PRESUPUESTARIA - PROGRAMA III - 02- 08 ALCANTARILLADO Y DRENAJES CAMINO CUMBRES - 1er TRIMESTRE 2020</t>
  </si>
  <si>
    <t>INFORME DE EJECUCIÓN PRESUPUESTARIA - PROGRAMA III - 02- 09 CONSTRUCCIÓN DE ACERAS DISITRITO CERVANTES - 1er TRIMESTRE 2020</t>
  </si>
  <si>
    <t>INFORME DE EJECUCIÓN PRESUPUESTARIA - PROGRAMA III - 02- 10 MANTENIMIENTO Y MEJORAS CAMINOS VARIOS - 1er TRIMESTRE 2020</t>
  </si>
  <si>
    <t>INFORME DE EJECUCIÓN PRESUPUESTARIA - PROGRAMA III - 02 - 11 UNIDAD TÉCNICA - 1er TRIMESTRE 2020</t>
  </si>
  <si>
    <t>INFORME DE EJECUCIÓN PRESUPUESTARIA - PROGRAMA III - 06- 01 DIRECCIÓN TÉCNICA. VALORACIÓN Y BIENES INMUEBLES - 1er TRIMESTRE 2020</t>
  </si>
  <si>
    <t>INFORME DE EJECUCIÓN PRESUPUESTARIA - PROGRAMA III - 06- 02 CAMPAÑA RESIDUOS SÓLIDOS - 1er TRIMESTRE 2020</t>
  </si>
  <si>
    <t>INFORME DE EJECUCIÓN PRESUPUESTARIA - PROGRAMA III - 06- 03 INSTALACIÓN HIDROMEDIDORES - 1er TRIMESTRE 2020</t>
  </si>
  <si>
    <t>INFORME DE EJECUCIÓN PRESUPUESTARIA - PROGRAMA III - 06- 04 MACROMEDICIÓN - 1er TRIMESTRE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</si>
</sst>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 _€_-;\-* #,##0.00\ _€_-;_-* &quot;-&quot;??\ _€_-;_-@_-"/>
    <numFmt numFmtId="165" formatCode="_(* #,##0.00_);_(* \(#,##0.00\);_(* &quot;-&quot;??_);_(@_)"/>
    <numFmt numFmtId="166" formatCode="_-* #,##0.00_-;\-* #,##0.00_-;_-* &quot;-&quot;_-;_-@_-"/>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u/>
      <sz val="9"/>
      <color theme="0" tint="-0.499984740745262"/>
      <name val="Arial"/>
      <family val="2"/>
    </font>
    <font>
      <b/>
      <sz val="10"/>
      <color theme="0" tint="-0.34998626667073579"/>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0">
    <xf numFmtId="0" fontId="0" fillId="0" borderId="0"/>
    <xf numFmtId="165" fontId="6" fillId="0" borderId="0" applyFont="0" applyFill="0" applyBorder="0" applyAlignment="0" applyProtection="0"/>
    <xf numFmtId="164" fontId="5" fillId="0" borderId="0" applyFont="0" applyFill="0" applyBorder="0" applyAlignment="0" applyProtection="0"/>
    <xf numFmtId="41" fontId="13" fillId="0" borderId="0" applyFont="0" applyFill="0" applyBorder="0" applyAlignment="0" applyProtection="0"/>
    <xf numFmtId="0" fontId="6" fillId="0" borderId="0"/>
    <xf numFmtId="41" fontId="6" fillId="0" borderId="0" applyFont="0" applyFill="0" applyBorder="0" applyAlignment="0" applyProtection="0"/>
    <xf numFmtId="0" fontId="4" fillId="0" borderId="0"/>
    <xf numFmtId="0" fontId="3" fillId="0" borderId="0"/>
    <xf numFmtId="0" fontId="2" fillId="0" borderId="0"/>
    <xf numFmtId="0" fontId="1" fillId="0" borderId="0"/>
  </cellStyleXfs>
  <cellXfs count="191">
    <xf numFmtId="0" fontId="0" fillId="0" borderId="0" xfId="0"/>
    <xf numFmtId="0" fontId="8" fillId="0" borderId="0" xfId="0" applyFont="1" applyFill="1" applyAlignment="1">
      <alignment vertical="center"/>
    </xf>
    <xf numFmtId="0" fontId="9" fillId="0" borderId="0" xfId="0" applyFont="1" applyFill="1" applyBorder="1" applyAlignment="1">
      <alignment vertical="center"/>
    </xf>
    <xf numFmtId="165" fontId="8" fillId="0" borderId="0" xfId="1" applyFont="1" applyFill="1" applyAlignment="1">
      <alignment vertical="center"/>
    </xf>
    <xf numFmtId="0" fontId="8" fillId="0" borderId="0" xfId="0" applyFont="1" applyFill="1" applyAlignment="1">
      <alignment horizontal="center" vertical="center"/>
    </xf>
    <xf numFmtId="0" fontId="9" fillId="0" borderId="1"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xf numFmtId="165" fontId="8" fillId="0" borderId="0" xfId="1" applyFont="1" applyFill="1"/>
    <xf numFmtId="0" fontId="8" fillId="0" borderId="0" xfId="0" applyFont="1" applyFill="1" applyAlignment="1">
      <alignment horizontal="center"/>
    </xf>
    <xf numFmtId="165" fontId="10" fillId="0" borderId="0" xfId="1" applyFont="1" applyFill="1" applyBorder="1" applyAlignment="1">
      <alignment vertical="center"/>
    </xf>
    <xf numFmtId="165" fontId="10" fillId="0" borderId="0" xfId="1" applyFont="1" applyFill="1"/>
    <xf numFmtId="0" fontId="8" fillId="0" borderId="0" xfId="0" applyFont="1"/>
    <xf numFmtId="0" fontId="9" fillId="0" borderId="1" xfId="0" applyFont="1" applyBorder="1" applyAlignment="1">
      <alignment horizontal="left"/>
    </xf>
    <xf numFmtId="0" fontId="9" fillId="0" borderId="1" xfId="0" applyFont="1" applyBorder="1"/>
    <xf numFmtId="165" fontId="9" fillId="0" borderId="1" xfId="1" applyFont="1" applyBorder="1"/>
    <xf numFmtId="0" fontId="8" fillId="0" borderId="1" xfId="0" applyFont="1" applyBorder="1" applyAlignment="1">
      <alignment horizontal="left"/>
    </xf>
    <xf numFmtId="0" fontId="8" fillId="0" borderId="1" xfId="0" applyFont="1" applyBorder="1"/>
    <xf numFmtId="165" fontId="8" fillId="0" borderId="1" xfId="1" applyFont="1" applyBorder="1"/>
    <xf numFmtId="49" fontId="9" fillId="0" borderId="1" xfId="0" applyNumberFormat="1" applyFont="1" applyBorder="1" applyAlignment="1">
      <alignment horizontal="left"/>
    </xf>
    <xf numFmtId="49" fontId="8" fillId="0" borderId="1" xfId="0" applyNumberFormat="1" applyFont="1" applyBorder="1" applyAlignment="1">
      <alignment horizontal="left"/>
    </xf>
    <xf numFmtId="49" fontId="8" fillId="0" borderId="1" xfId="0" applyNumberFormat="1" applyFont="1" applyBorder="1"/>
    <xf numFmtId="49" fontId="8" fillId="0" borderId="5" xfId="0" applyNumberFormat="1" applyFont="1" applyBorder="1"/>
    <xf numFmtId="0" fontId="8" fillId="0" borderId="5" xfId="0" applyFont="1" applyBorder="1"/>
    <xf numFmtId="165" fontId="8" fillId="0" borderId="5" xfId="1" applyFont="1" applyBorder="1"/>
    <xf numFmtId="49" fontId="9" fillId="0" borderId="1" xfId="0" applyNumberFormat="1" applyFont="1" applyBorder="1"/>
    <xf numFmtId="0" fontId="6" fillId="0" borderId="1" xfId="0" applyFont="1" applyFill="1" applyBorder="1"/>
    <xf numFmtId="0" fontId="7" fillId="0" borderId="1" xfId="0" applyFont="1" applyFill="1" applyBorder="1"/>
    <xf numFmtId="165" fontId="7" fillId="0" borderId="1" xfId="1" applyFont="1" applyFill="1" applyBorder="1"/>
    <xf numFmtId="0" fontId="6" fillId="0" borderId="0" xfId="0" applyFont="1" applyFill="1"/>
    <xf numFmtId="165" fontId="11" fillId="0" borderId="0" xfId="0" applyNumberFormat="1" applyFont="1"/>
    <xf numFmtId="4" fontId="11" fillId="0" borderId="0" xfId="0" applyNumberFormat="1" applyFont="1"/>
    <xf numFmtId="165" fontId="8" fillId="0" borderId="0" xfId="0" applyNumberFormat="1" applyFont="1"/>
    <xf numFmtId="165" fontId="12" fillId="0" borderId="0" xfId="1" applyFont="1"/>
    <xf numFmtId="165" fontId="11" fillId="0" borderId="0" xfId="1" applyFont="1"/>
    <xf numFmtId="0" fontId="11" fillId="0" borderId="0" xfId="0" applyFont="1"/>
    <xf numFmtId="164" fontId="11" fillId="0" borderId="0" xfId="0" applyNumberFormat="1" applyFont="1"/>
    <xf numFmtId="165" fontId="8" fillId="0" borderId="1" xfId="1" applyFont="1" applyFill="1" applyBorder="1"/>
    <xf numFmtId="0" fontId="12" fillId="0" borderId="0" xfId="0" applyFont="1" applyFill="1" applyBorder="1" applyAlignment="1">
      <alignment vertical="center"/>
    </xf>
    <xf numFmtId="0" fontId="12" fillId="0" borderId="0" xfId="0" applyFont="1" applyFill="1"/>
    <xf numFmtId="165" fontId="12" fillId="0" borderId="0" xfId="0" applyNumberFormat="1" applyFont="1"/>
    <xf numFmtId="165" fontId="9" fillId="0" borderId="0" xfId="1" applyFont="1" applyBorder="1"/>
    <xf numFmtId="165" fontId="7" fillId="0" borderId="0" xfId="1" applyFont="1" applyFill="1" applyBorder="1"/>
    <xf numFmtId="0" fontId="6" fillId="0" borderId="1" xfId="0" applyFont="1" applyBorder="1"/>
    <xf numFmtId="43" fontId="8" fillId="0" borderId="0" xfId="0" applyNumberFormat="1" applyFont="1"/>
    <xf numFmtId="166" fontId="8" fillId="0" borderId="0" xfId="3" applyNumberFormat="1" applyFont="1" applyFill="1"/>
    <xf numFmtId="0" fontId="6" fillId="0" borderId="0" xfId="0" applyFont="1" applyFill="1" applyAlignment="1">
      <alignment vertical="center"/>
    </xf>
    <xf numFmtId="166" fontId="6" fillId="0" borderId="0" xfId="3" applyNumberFormat="1" applyFont="1" applyFill="1" applyAlignment="1">
      <alignment vertical="center"/>
    </xf>
    <xf numFmtId="0" fontId="6" fillId="0" borderId="0" xfId="0" applyFont="1" applyFill="1" applyAlignment="1">
      <alignment horizontal="center" vertical="center"/>
    </xf>
    <xf numFmtId="14" fontId="7" fillId="0" borderId="3"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0" xfId="0" applyFont="1" applyFill="1" applyAlignment="1">
      <alignment vertical="center"/>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165" fontId="7" fillId="0" borderId="1" xfId="1" applyFont="1" applyFill="1" applyBorder="1" applyAlignment="1">
      <alignment vertical="center"/>
    </xf>
    <xf numFmtId="0" fontId="7" fillId="0" borderId="0" xfId="0" applyFont="1" applyFill="1" applyAlignment="1">
      <alignment horizontal="center" vertical="center"/>
    </xf>
    <xf numFmtId="165" fontId="16" fillId="0" borderId="0" xfId="0" applyNumberFormat="1" applyFont="1" applyFill="1" applyAlignment="1">
      <alignment vertical="center"/>
    </xf>
    <xf numFmtId="0" fontId="6" fillId="0" borderId="1" xfId="0" applyFont="1" applyFill="1" applyBorder="1" applyAlignment="1">
      <alignment vertical="center" wrapText="1"/>
    </xf>
    <xf numFmtId="165" fontId="6" fillId="0" borderId="1" xfId="1" applyFont="1" applyFill="1" applyBorder="1" applyAlignment="1">
      <alignment vertical="center"/>
    </xf>
    <xf numFmtId="165" fontId="6" fillId="0" borderId="0" xfId="0" applyNumberFormat="1" applyFont="1" applyFill="1" applyAlignment="1">
      <alignment vertical="center"/>
    </xf>
    <xf numFmtId="0" fontId="7" fillId="0" borderId="1" xfId="0" applyFont="1" applyFill="1" applyBorder="1" applyAlignment="1">
      <alignment vertical="center"/>
    </xf>
    <xf numFmtId="0" fontId="6" fillId="0" borderId="0" xfId="0" applyFont="1"/>
    <xf numFmtId="0" fontId="18" fillId="0" borderId="0" xfId="0" applyFont="1"/>
    <xf numFmtId="0" fontId="7" fillId="0" borderId="1" xfId="0" applyFont="1" applyBorder="1" applyAlignment="1">
      <alignment horizontal="left"/>
    </xf>
    <xf numFmtId="0" fontId="7" fillId="0" borderId="1" xfId="0" applyFont="1" applyBorder="1"/>
    <xf numFmtId="165" fontId="7" fillId="0" borderId="1" xfId="1" applyFont="1" applyBorder="1"/>
    <xf numFmtId="165" fontId="6" fillId="0" borderId="0" xfId="0" applyNumberFormat="1" applyFont="1"/>
    <xf numFmtId="0" fontId="6" fillId="0" borderId="1" xfId="0" applyFont="1" applyBorder="1" applyAlignment="1">
      <alignment horizontal="left"/>
    </xf>
    <xf numFmtId="165" fontId="6" fillId="0" borderId="1" xfId="1" applyFont="1" applyBorder="1"/>
    <xf numFmtId="165" fontId="6" fillId="0" borderId="1" xfId="1" applyFont="1" applyFill="1" applyBorder="1"/>
    <xf numFmtId="165" fontId="6" fillId="0" borderId="5" xfId="1" applyFont="1" applyBorder="1"/>
    <xf numFmtId="49" fontId="7"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xf numFmtId="49" fontId="6" fillId="0" borderId="5" xfId="0" applyNumberFormat="1" applyFont="1" applyBorder="1"/>
    <xf numFmtId="0" fontId="6" fillId="0" borderId="5" xfId="0" applyFont="1" applyBorder="1"/>
    <xf numFmtId="0" fontId="7" fillId="0" borderId="0" xfId="0" applyFont="1"/>
    <xf numFmtId="165" fontId="7" fillId="0" borderId="0" xfId="0" applyNumberFormat="1" applyFont="1"/>
    <xf numFmtId="43" fontId="6" fillId="0" borderId="0" xfId="0" applyNumberFormat="1" applyFont="1"/>
    <xf numFmtId="43" fontId="7" fillId="0" borderId="0" xfId="0" applyNumberFormat="1" applyFont="1"/>
    <xf numFmtId="49" fontId="7" fillId="0" borderId="1" xfId="0" applyNumberFormat="1" applyFont="1" applyBorder="1"/>
    <xf numFmtId="165" fontId="19" fillId="0" borderId="0" xfId="0" applyNumberFormat="1" applyFont="1"/>
    <xf numFmtId="0" fontId="6" fillId="0" borderId="0" xfId="0" applyFont="1" applyAlignment="1">
      <alignment horizontal="center"/>
    </xf>
    <xf numFmtId="41" fontId="11" fillId="0" borderId="0" xfId="3" applyFont="1"/>
    <xf numFmtId="165" fontId="15" fillId="0" borderId="0" xfId="0" applyNumberFormat="1" applyFont="1" applyFill="1" applyAlignment="1">
      <alignment vertical="center"/>
    </xf>
    <xf numFmtId="0" fontId="8" fillId="0" borderId="1" xfId="0" applyFont="1" applyFill="1" applyBorder="1" applyAlignment="1">
      <alignment vertical="center" wrapText="1"/>
    </xf>
    <xf numFmtId="41" fontId="8" fillId="0" borderId="0" xfId="3" applyFont="1"/>
    <xf numFmtId="0" fontId="10" fillId="0" borderId="0" xfId="0" applyFont="1" applyFill="1" applyAlignment="1">
      <alignment vertical="center"/>
    </xf>
    <xf numFmtId="0" fontId="20" fillId="0" borderId="0" xfId="0" applyFont="1" applyFill="1" applyAlignment="1">
      <alignment vertical="center"/>
    </xf>
    <xf numFmtId="43" fontId="21" fillId="0" borderId="0" xfId="0" applyNumberFormat="1" applyFont="1" applyFill="1" applyAlignment="1">
      <alignment vertical="center"/>
    </xf>
    <xf numFmtId="0" fontId="21" fillId="0" borderId="0" xfId="0" applyFont="1" applyFill="1" applyAlignment="1">
      <alignment vertical="center"/>
    </xf>
    <xf numFmtId="165" fontId="20" fillId="0" borderId="0" xfId="0" applyNumberFormat="1" applyFont="1" applyFill="1" applyAlignment="1">
      <alignment vertical="center"/>
    </xf>
    <xf numFmtId="43" fontId="20" fillId="0" borderId="0" xfId="0" applyNumberFormat="1" applyFont="1" applyFill="1" applyAlignment="1">
      <alignment vertical="center"/>
    </xf>
    <xf numFmtId="0" fontId="10" fillId="0" borderId="0" xfId="0" applyFont="1" applyFill="1"/>
    <xf numFmtId="0" fontId="10" fillId="0" borderId="0" xfId="0" applyFont="1"/>
    <xf numFmtId="41" fontId="10" fillId="0" borderId="0" xfId="3" applyFont="1"/>
    <xf numFmtId="165" fontId="10" fillId="0" borderId="0" xfId="0" applyNumberFormat="1" applyFont="1"/>
    <xf numFmtId="0" fontId="22" fillId="0" borderId="0" xfId="0" applyFont="1"/>
    <xf numFmtId="166" fontId="10" fillId="0" borderId="0" xfId="3" applyNumberFormat="1" applyFont="1"/>
    <xf numFmtId="166" fontId="8" fillId="0" borderId="0" xfId="3" applyNumberFormat="1" applyFont="1"/>
    <xf numFmtId="0" fontId="10" fillId="0" borderId="6" xfId="0" applyFont="1" applyBorder="1"/>
    <xf numFmtId="0" fontId="10" fillId="0" borderId="7" xfId="0" applyFont="1" applyBorder="1"/>
    <xf numFmtId="166" fontId="10" fillId="0" borderId="8" xfId="3" applyNumberFormat="1" applyFont="1" applyBorder="1"/>
    <xf numFmtId="41" fontId="10" fillId="0" borderId="0" xfId="3" applyFont="1" applyFill="1"/>
    <xf numFmtId="166" fontId="7" fillId="0" borderId="0" xfId="0" applyNumberFormat="1" applyFont="1" applyFill="1" applyAlignment="1">
      <alignment vertical="center"/>
    </xf>
    <xf numFmtId="43" fontId="6" fillId="0" borderId="0" xfId="0" applyNumberFormat="1" applyFont="1" applyFill="1" applyAlignment="1">
      <alignment vertical="center"/>
    </xf>
    <xf numFmtId="14" fontId="7" fillId="0" borderId="1" xfId="0" applyNumberFormat="1" applyFont="1" applyFill="1" applyBorder="1" applyAlignment="1">
      <alignment horizontal="center" vertical="center"/>
    </xf>
    <xf numFmtId="41" fontId="6" fillId="0" borderId="0" xfId="3" applyFont="1"/>
    <xf numFmtId="166" fontId="6" fillId="0" borderId="0" xfId="3" applyNumberFormat="1" applyFont="1"/>
    <xf numFmtId="0" fontId="8" fillId="0" borderId="0" xfId="4" applyFont="1"/>
    <xf numFmtId="0" fontId="6" fillId="0" borderId="0" xfId="4" applyFont="1"/>
    <xf numFmtId="0" fontId="7" fillId="0" borderId="1" xfId="4" applyFont="1" applyBorder="1" applyAlignment="1">
      <alignment horizontal="left"/>
    </xf>
    <xf numFmtId="0" fontId="7" fillId="0" borderId="1" xfId="4" applyFont="1" applyBorder="1"/>
    <xf numFmtId="0" fontId="8" fillId="0" borderId="1" xfId="4" applyFont="1" applyBorder="1" applyAlignment="1">
      <alignment horizontal="left"/>
    </xf>
    <xf numFmtId="0" fontId="8" fillId="0" borderId="1" xfId="4" applyFont="1" applyBorder="1"/>
    <xf numFmtId="0" fontId="6" fillId="0" borderId="1" xfId="4" applyFont="1" applyBorder="1" applyAlignment="1">
      <alignment horizontal="left"/>
    </xf>
    <xf numFmtId="0" fontId="6" fillId="0" borderId="1" xfId="4" applyFont="1" applyBorder="1"/>
    <xf numFmtId="0" fontId="9" fillId="0" borderId="1" xfId="4" applyFont="1" applyBorder="1" applyAlignment="1">
      <alignment horizontal="left"/>
    </xf>
    <xf numFmtId="0" fontId="9" fillId="0" borderId="1" xfId="4" applyFont="1" applyBorder="1"/>
    <xf numFmtId="0" fontId="7" fillId="0" borderId="0" xfId="4" applyFont="1"/>
    <xf numFmtId="49" fontId="7" fillId="0" borderId="1" xfId="4" applyNumberFormat="1" applyFont="1" applyBorder="1" applyAlignment="1">
      <alignment horizontal="left"/>
    </xf>
    <xf numFmtId="49" fontId="6" fillId="0" borderId="1" xfId="4" applyNumberFormat="1" applyFont="1" applyBorder="1" applyAlignment="1">
      <alignment horizontal="left"/>
    </xf>
    <xf numFmtId="49" fontId="9" fillId="0" borderId="1" xfId="4" applyNumberFormat="1" applyFont="1" applyBorder="1" applyAlignment="1">
      <alignment horizontal="left"/>
    </xf>
    <xf numFmtId="49" fontId="8" fillId="0" borderId="1" xfId="4" applyNumberFormat="1" applyFont="1" applyBorder="1" applyAlignment="1">
      <alignment horizontal="left"/>
    </xf>
    <xf numFmtId="49" fontId="8" fillId="0" borderId="1" xfId="4" applyNumberFormat="1" applyFont="1" applyBorder="1"/>
    <xf numFmtId="49" fontId="6" fillId="0" borderId="5" xfId="4" applyNumberFormat="1" applyFont="1" applyBorder="1"/>
    <xf numFmtId="0" fontId="6" fillId="0" borderId="5" xfId="4" applyFont="1" applyBorder="1"/>
    <xf numFmtId="49" fontId="6" fillId="0" borderId="1" xfId="4" applyNumberFormat="1" applyFont="1" applyBorder="1"/>
    <xf numFmtId="49" fontId="9" fillId="0" borderId="1" xfId="4" applyNumberFormat="1" applyFont="1" applyBorder="1"/>
    <xf numFmtId="0" fontId="6" fillId="0" borderId="1" xfId="4" applyFont="1" applyFill="1" applyBorder="1"/>
    <xf numFmtId="0" fontId="7" fillId="0" borderId="1" xfId="4" applyFont="1" applyFill="1" applyBorder="1"/>
    <xf numFmtId="0" fontId="6" fillId="0" borderId="0" xfId="4" applyFont="1" applyFill="1"/>
    <xf numFmtId="165" fontId="19" fillId="0" borderId="0" xfId="4" applyNumberFormat="1" applyFont="1"/>
    <xf numFmtId="165" fontId="8" fillId="0" borderId="0" xfId="4" applyNumberFormat="1" applyFont="1"/>
    <xf numFmtId="165" fontId="10" fillId="0" borderId="0" xfId="4" applyNumberFormat="1" applyFont="1"/>
    <xf numFmtId="49" fontId="7" fillId="0" borderId="1" xfId="4" applyNumberFormat="1" applyFont="1" applyBorder="1"/>
    <xf numFmtId="166" fontId="10" fillId="0" borderId="0" xfId="3" applyNumberFormat="1" applyFont="1" applyFill="1"/>
    <xf numFmtId="0" fontId="10" fillId="0" borderId="0" xfId="0" applyFont="1" applyFill="1" applyAlignment="1">
      <alignment horizontal="center"/>
    </xf>
    <xf numFmtId="165" fontId="6" fillId="0" borderId="0" xfId="4" applyNumberFormat="1" applyFont="1"/>
    <xf numFmtId="165" fontId="20" fillId="0" borderId="0" xfId="4" applyNumberFormat="1" applyFont="1"/>
    <xf numFmtId="166" fontId="0" fillId="0" borderId="0" xfId="5" applyNumberFormat="1" applyFont="1"/>
    <xf numFmtId="166" fontId="14" fillId="0" borderId="0" xfId="5" applyNumberFormat="1" applyFont="1" applyAlignment="1">
      <alignment horizontal="right"/>
    </xf>
    <xf numFmtId="166" fontId="0" fillId="0" borderId="0" xfId="5" applyNumberFormat="1" applyFont="1" applyAlignment="1">
      <alignment horizontal="right"/>
    </xf>
    <xf numFmtId="166" fontId="7" fillId="0" borderId="0" xfId="5" applyNumberFormat="1" applyFont="1"/>
    <xf numFmtId="166" fontId="7" fillId="0" borderId="1" xfId="5" applyNumberFormat="1" applyFont="1" applyBorder="1" applyAlignment="1">
      <alignment horizontal="center" vertical="center" wrapText="1"/>
    </xf>
    <xf numFmtId="166" fontId="0" fillId="0" borderId="1" xfId="5" applyNumberFormat="1" applyFont="1" applyBorder="1"/>
    <xf numFmtId="166" fontId="7" fillId="0" borderId="1" xfId="5" applyNumberFormat="1" applyFont="1" applyBorder="1"/>
    <xf numFmtId="166" fontId="7" fillId="0" borderId="0" xfId="5" applyNumberFormat="1" applyFont="1" applyBorder="1"/>
    <xf numFmtId="166" fontId="14" fillId="0" borderId="1" xfId="5" applyNumberFormat="1" applyFont="1" applyBorder="1"/>
    <xf numFmtId="166" fontId="18" fillId="0" borderId="0" xfId="5" applyNumberFormat="1" applyFont="1"/>
    <xf numFmtId="166" fontId="15" fillId="0" borderId="0" xfId="5" applyNumberFormat="1" applyFont="1"/>
    <xf numFmtId="165" fontId="6" fillId="0" borderId="5" xfId="1" applyFont="1" applyFill="1" applyBorder="1"/>
    <xf numFmtId="166" fontId="9" fillId="0" borderId="1" xfId="5" applyNumberFormat="1" applyFont="1" applyBorder="1" applyAlignment="1">
      <alignment horizontal="center" vertical="center" wrapText="1"/>
    </xf>
    <xf numFmtId="165" fontId="6" fillId="0" borderId="1" xfId="1" applyFont="1" applyFill="1" applyBorder="1" applyAlignment="1">
      <alignment wrapText="1"/>
    </xf>
    <xf numFmtId="166" fontId="17" fillId="0" borderId="0" xfId="3" applyNumberFormat="1" applyFont="1" applyFill="1"/>
    <xf numFmtId="166" fontId="18" fillId="0" borderId="0" xfId="3" applyNumberFormat="1" applyFont="1"/>
    <xf numFmtId="166" fontId="6" fillId="0" borderId="0" xfId="3" applyNumberFormat="1" applyFont="1" applyFill="1"/>
    <xf numFmtId="166" fontId="7" fillId="0" borderId="0" xfId="3" applyNumberFormat="1" applyFont="1"/>
    <xf numFmtId="41" fontId="0" fillId="0" borderId="0" xfId="3" applyFont="1"/>
    <xf numFmtId="41" fontId="15" fillId="0" borderId="0" xfId="3" applyFont="1"/>
    <xf numFmtId="166" fontId="11" fillId="0" borderId="0" xfId="3" applyNumberFormat="1" applyFont="1" applyFill="1" applyAlignment="1">
      <alignment vertical="center"/>
    </xf>
    <xf numFmtId="0" fontId="11" fillId="0" borderId="0" xfId="0" applyFont="1" applyFill="1" applyAlignment="1">
      <alignment vertical="center"/>
    </xf>
    <xf numFmtId="166" fontId="19" fillId="0" borderId="0" xfId="3" applyNumberFormat="1" applyFont="1" applyFill="1" applyAlignment="1">
      <alignment vertical="center"/>
    </xf>
    <xf numFmtId="0" fontId="19" fillId="0" borderId="0" xfId="0" applyFont="1" applyFill="1" applyAlignment="1">
      <alignment vertical="center"/>
    </xf>
    <xf numFmtId="166" fontId="23" fillId="0" borderId="0" xfId="3" applyNumberFormat="1" applyFont="1" applyFill="1" applyAlignment="1">
      <alignment vertical="center"/>
    </xf>
    <xf numFmtId="43" fontId="23" fillId="0" borderId="0" xfId="0" applyNumberFormat="1" applyFont="1" applyFill="1" applyAlignment="1">
      <alignment vertical="center"/>
    </xf>
    <xf numFmtId="0" fontId="23" fillId="0" borderId="0" xfId="0" applyFont="1" applyFill="1" applyAlignment="1">
      <alignment vertical="center"/>
    </xf>
    <xf numFmtId="165" fontId="23" fillId="0" borderId="0" xfId="0" applyNumberFormat="1" applyFont="1" applyFill="1" applyAlignment="1">
      <alignment vertical="center"/>
    </xf>
    <xf numFmtId="165" fontId="19" fillId="0" borderId="0" xfId="0" applyNumberFormat="1" applyFont="1" applyFill="1" applyAlignment="1">
      <alignment vertical="center"/>
    </xf>
    <xf numFmtId="166" fontId="11" fillId="0" borderId="0" xfId="3" applyNumberFormat="1" applyFont="1" applyFill="1"/>
    <xf numFmtId="0" fontId="11" fillId="0" borderId="0" xfId="0" applyFont="1" applyFill="1"/>
    <xf numFmtId="4" fontId="6" fillId="0" borderId="0" xfId="3" applyNumberFormat="1" applyFont="1"/>
    <xf numFmtId="14" fontId="7" fillId="0" borderId="1"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7" fillId="0" borderId="1" xfId="0" applyFont="1" applyFill="1" applyBorder="1" applyAlignment="1">
      <alignment horizontal="center" vertical="center"/>
    </xf>
    <xf numFmtId="165" fontId="7" fillId="0" borderId="2" xfId="1" applyFont="1" applyFill="1" applyBorder="1" applyAlignment="1">
      <alignment horizontal="center" vertical="center"/>
    </xf>
    <xf numFmtId="165" fontId="7" fillId="0" borderId="4" xfId="1" applyFont="1" applyFill="1" applyBorder="1" applyAlignment="1">
      <alignment horizontal="center" vertical="center"/>
    </xf>
    <xf numFmtId="165" fontId="7" fillId="0" borderId="3" xfId="1" applyFont="1" applyFill="1" applyBorder="1" applyAlignment="1">
      <alignment horizontal="center" vertical="center"/>
    </xf>
    <xf numFmtId="165" fontId="7" fillId="0" borderId="1" xfId="1" applyFont="1" applyFill="1" applyBorder="1" applyAlignment="1">
      <alignment horizontal="center" vertical="center"/>
    </xf>
    <xf numFmtId="166" fontId="14" fillId="0" borderId="0" xfId="5" applyNumberFormat="1" applyFont="1" applyAlignment="1">
      <alignment horizontal="right"/>
    </xf>
    <xf numFmtId="166" fontId="7" fillId="0" borderId="0" xfId="5" applyNumberFormat="1" applyFont="1" applyAlignment="1">
      <alignment horizontal="right"/>
    </xf>
    <xf numFmtId="165" fontId="7" fillId="0" borderId="1" xfId="1" applyFont="1" applyBorder="1" applyAlignment="1">
      <alignment horizontal="center" vertical="center" wrapText="1"/>
    </xf>
    <xf numFmtId="0" fontId="14" fillId="0" borderId="0" xfId="0" applyFont="1" applyAlignment="1">
      <alignment horizont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165" fontId="9" fillId="0" borderId="1" xfId="1" applyFont="1" applyBorder="1" applyAlignment="1">
      <alignment horizontal="center" vertical="center" wrapText="1"/>
    </xf>
    <xf numFmtId="0" fontId="14" fillId="0" borderId="0" xfId="4" applyFont="1" applyAlignment="1">
      <alignment horizontal="center"/>
    </xf>
    <xf numFmtId="0" fontId="9" fillId="0" borderId="1" xfId="4" applyFont="1" applyBorder="1" applyAlignment="1">
      <alignment horizontal="center" vertical="center" wrapText="1"/>
    </xf>
    <xf numFmtId="0" fontId="7" fillId="0" borderId="1" xfId="4" applyFont="1" applyBorder="1" applyAlignment="1">
      <alignment horizontal="center" vertical="center"/>
    </xf>
  </cellXfs>
  <cellStyles count="10">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 name="Normal 3" xfId="6" xr:uid="{00000000-0005-0000-0000-000034000000}"/>
    <cellStyle name="Normal 4" xfId="7" xr:uid="{00000000-0005-0000-0000-000033000000}"/>
    <cellStyle name="Normal 5" xfId="8" xr:uid="{00000000-0005-0000-0000-000034000000}"/>
    <cellStyle name="Normal 6" xfId="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7.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6BA500FB-D721-45D6-9CEE-35519E155DC2}"/>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ilidad/Dropbox/Contabilidad/2020/Presupuesto%20Ordinario%202020%20Ajustado%20-%20CON%20CORRECCIONES/Presupuesto%20ordinario%202020%20ajust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20/Ingresos/Cobros%20con%20tarjeta%2020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II%20Trimestre%202019/Informe%20III%20Trimest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I%20Trimestre%202018/Informe%20III%20Trimestre%2020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Contabilidad/Dropbox/Contabilidad/2019/Presupuestos%20Extraordinarios/Presupuesto%20extraordinario%2001-2019/Presupuesto%20extraordinario%2001-201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20/Ingresos/Control%20Ingresos%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19/Ingresos/Control%20Ingres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ntabilidad/Dropbox/Contabilidad/2019/Liquidaci&#243;n%20presupuestaria%202019/Modelo%20actualizado/modelo-electronico-liqu-20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ntabilidad/Dropbox/Contabilidad/2019/Presupuesto%20Ordinario%202019/Presupuesto%20ordinario%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Trimestral/I%20Trimestre%202020/Comprobaci&#243;n%20Egresos%2031-03-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1-2020/Modificaci&#243;n%20presupuestaria%2001-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Trimestral/I%20Trimestre%202020/Movimientos%20por%20cuenta%20I%20Trimest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Educat,Cult y Depor"/>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392971829.2849558</v>
          </cell>
        </row>
        <row r="32">
          <cell r="D32">
            <v>22000000</v>
          </cell>
        </row>
        <row r="54">
          <cell r="D54">
            <v>39550046.979999997</v>
          </cell>
        </row>
        <row r="56">
          <cell r="D56">
            <v>8250000</v>
          </cell>
        </row>
        <row r="68">
          <cell r="D68">
            <v>19600000</v>
          </cell>
        </row>
        <row r="71">
          <cell r="D71">
            <v>4500000</v>
          </cell>
        </row>
        <row r="89">
          <cell r="D89">
            <v>500000</v>
          </cell>
        </row>
        <row r="140">
          <cell r="D140">
            <v>53200000</v>
          </cell>
        </row>
        <row r="161">
          <cell r="D161">
            <v>1200000</v>
          </cell>
        </row>
        <row r="168">
          <cell r="D168">
            <v>2000000</v>
          </cell>
        </row>
        <row r="171">
          <cell r="D171">
            <v>70800000</v>
          </cell>
        </row>
        <row r="221">
          <cell r="D221">
            <v>4000000</v>
          </cell>
        </row>
        <row r="246">
          <cell r="D246">
            <v>300000</v>
          </cell>
        </row>
        <row r="250">
          <cell r="D250">
            <v>5500000</v>
          </cell>
        </row>
        <row r="264">
          <cell r="D264">
            <v>1521917.16</v>
          </cell>
        </row>
        <row r="307">
          <cell r="D307">
            <v>160049865.14495581</v>
          </cell>
        </row>
      </sheetData>
      <sheetData sheetId="1">
        <row r="10">
          <cell r="D10">
            <v>24242019.537035998</v>
          </cell>
        </row>
        <row r="11">
          <cell r="D11">
            <v>5310000</v>
          </cell>
        </row>
        <row r="14">
          <cell r="D14">
            <v>2756000</v>
          </cell>
        </row>
        <row r="16">
          <cell r="D16">
            <v>8980777.7937599998</v>
          </cell>
        </row>
        <row r="17">
          <cell r="D17">
            <v>3211066.3157903422</v>
          </cell>
        </row>
        <row r="19">
          <cell r="D19">
            <v>3564283.7530986303</v>
          </cell>
        </row>
        <row r="20">
          <cell r="D20">
            <v>192663.98665398001</v>
          </cell>
        </row>
        <row r="22">
          <cell r="D22">
            <v>1957466.1044044369</v>
          </cell>
        </row>
        <row r="23">
          <cell r="D23">
            <v>577991.95996194007</v>
          </cell>
        </row>
        <row r="24">
          <cell r="D24">
            <v>1155983.9199238801</v>
          </cell>
        </row>
        <row r="29">
          <cell r="D29">
            <v>565000</v>
          </cell>
        </row>
        <row r="30">
          <cell r="D30">
            <v>685000</v>
          </cell>
        </row>
        <row r="32">
          <cell r="D32">
            <v>100000</v>
          </cell>
        </row>
        <row r="33">
          <cell r="D33">
            <v>50000</v>
          </cell>
        </row>
        <row r="34">
          <cell r="D34">
            <v>100000</v>
          </cell>
        </row>
        <row r="36">
          <cell r="D36">
            <v>1600000</v>
          </cell>
        </row>
        <row r="38">
          <cell r="D38">
            <v>625000</v>
          </cell>
        </row>
        <row r="39">
          <cell r="D39">
            <v>650000</v>
          </cell>
        </row>
        <row r="42">
          <cell r="D42">
            <v>175000</v>
          </cell>
        </row>
        <row r="44">
          <cell r="D44">
            <v>1541311.89</v>
          </cell>
        </row>
        <row r="46">
          <cell r="D46">
            <v>150000</v>
          </cell>
        </row>
        <row r="47">
          <cell r="D47">
            <v>200000</v>
          </cell>
        </row>
        <row r="49">
          <cell r="D49">
            <v>100000</v>
          </cell>
        </row>
        <row r="50">
          <cell r="D50">
            <v>96711.76</v>
          </cell>
        </row>
        <row r="51">
          <cell r="D51">
            <v>600000</v>
          </cell>
        </row>
        <row r="60">
          <cell r="D60">
            <v>150000</v>
          </cell>
        </row>
        <row r="63">
          <cell r="D63">
            <v>50000</v>
          </cell>
        </row>
        <row r="65">
          <cell r="D65">
            <v>200000</v>
          </cell>
        </row>
        <row r="67">
          <cell r="D67">
            <v>75000</v>
          </cell>
        </row>
        <row r="72">
          <cell r="D72">
            <v>150000</v>
          </cell>
        </row>
        <row r="73">
          <cell r="D73">
            <v>328000</v>
          </cell>
        </row>
        <row r="74">
          <cell r="D74">
            <v>179000</v>
          </cell>
        </row>
        <row r="75">
          <cell r="D75">
            <v>200000</v>
          </cell>
        </row>
        <row r="77">
          <cell r="D77">
            <v>150000</v>
          </cell>
        </row>
        <row r="81">
          <cell r="D81">
            <v>578091.19999999995</v>
          </cell>
        </row>
        <row r="105">
          <cell r="D105">
            <v>61246368.220629215</v>
          </cell>
        </row>
      </sheetData>
      <sheetData sheetId="2">
        <row r="81">
          <cell r="D81">
            <v>220000</v>
          </cell>
        </row>
        <row r="83">
          <cell r="D83">
            <v>660000</v>
          </cell>
        </row>
        <row r="84">
          <cell r="D84">
            <v>50000</v>
          </cell>
        </row>
        <row r="85">
          <cell r="D85">
            <v>315000</v>
          </cell>
        </row>
        <row r="86">
          <cell r="D86">
            <v>1164609.8207</v>
          </cell>
        </row>
        <row r="88">
          <cell r="D88">
            <v>2200000</v>
          </cell>
        </row>
        <row r="90">
          <cell r="D90">
            <v>756996.383455</v>
          </cell>
        </row>
        <row r="91">
          <cell r="D91">
            <v>582304.91035000002</v>
          </cell>
        </row>
        <row r="93">
          <cell r="D93">
            <v>501085.07</v>
          </cell>
        </row>
        <row r="100">
          <cell r="D100">
            <v>6449996.1845049998</v>
          </cell>
        </row>
      </sheetData>
      <sheetData sheetId="3">
        <row r="10">
          <cell r="D10">
            <v>3498720.7319999998</v>
          </cell>
        </row>
        <row r="16">
          <cell r="D16">
            <v>629769.73176</v>
          </cell>
        </row>
        <row r="17">
          <cell r="D17">
            <v>344040.85821836506</v>
          </cell>
        </row>
        <row r="19">
          <cell r="D19">
            <v>381885.3678978</v>
          </cell>
        </row>
        <row r="20">
          <cell r="D20">
            <v>20642.452318799998</v>
          </cell>
        </row>
        <row r="22">
          <cell r="D22">
            <v>209727.31555900798</v>
          </cell>
        </row>
        <row r="23">
          <cell r="D23">
            <v>61927.356956399992</v>
          </cell>
        </row>
        <row r="24">
          <cell r="D24">
            <v>123854.71391279998</v>
          </cell>
        </row>
        <row r="36">
          <cell r="D36">
            <v>200000</v>
          </cell>
        </row>
        <row r="37">
          <cell r="D37">
            <v>33000000</v>
          </cell>
        </row>
        <row r="39">
          <cell r="D39">
            <v>165139.62</v>
          </cell>
        </row>
        <row r="68">
          <cell r="D68">
            <v>150000</v>
          </cell>
        </row>
        <row r="69">
          <cell r="D69">
            <v>100000</v>
          </cell>
        </row>
        <row r="97">
          <cell r="D97">
            <v>38885708.148623176</v>
          </cell>
        </row>
      </sheetData>
      <sheetData sheetId="4">
        <row r="10">
          <cell r="D10">
            <v>2251667.7400000002</v>
          </cell>
        </row>
        <row r="11">
          <cell r="D11">
            <v>4500000</v>
          </cell>
        </row>
        <row r="17">
          <cell r="D17">
            <v>562638.95582777425</v>
          </cell>
        </row>
        <row r="19">
          <cell r="D19">
            <v>624529.26595000003</v>
          </cell>
        </row>
        <row r="20">
          <cell r="D20">
            <v>33758.3387</v>
          </cell>
        </row>
        <row r="22">
          <cell r="D22">
            <v>342984.72119200003</v>
          </cell>
        </row>
        <row r="23">
          <cell r="D23">
            <v>101275.01609999999</v>
          </cell>
        </row>
        <row r="24">
          <cell r="D24">
            <v>202550.03219999999</v>
          </cell>
        </row>
        <row r="36">
          <cell r="D36">
            <v>300000</v>
          </cell>
        </row>
        <row r="37">
          <cell r="D37">
            <v>1000000</v>
          </cell>
        </row>
        <row r="38">
          <cell r="D38">
            <v>300000</v>
          </cell>
        </row>
        <row r="40">
          <cell r="D40">
            <v>270066.71000000002</v>
          </cell>
        </row>
        <row r="44">
          <cell r="D44">
            <v>1000000</v>
          </cell>
        </row>
        <row r="45">
          <cell r="D45">
            <v>350000</v>
          </cell>
        </row>
        <row r="46">
          <cell r="D46">
            <v>600000</v>
          </cell>
        </row>
        <row r="49">
          <cell r="D49">
            <v>500000</v>
          </cell>
        </row>
        <row r="55">
          <cell r="D55">
            <v>1832908.33</v>
          </cell>
        </row>
        <row r="56">
          <cell r="D56">
            <v>200000</v>
          </cell>
        </row>
        <row r="57">
          <cell r="D57">
            <v>200000</v>
          </cell>
        </row>
        <row r="59">
          <cell r="D59">
            <v>300000</v>
          </cell>
        </row>
        <row r="60">
          <cell r="D60">
            <v>800000</v>
          </cell>
        </row>
        <row r="61">
          <cell r="D61">
            <v>100000</v>
          </cell>
        </row>
        <row r="63">
          <cell r="D63">
            <v>200000</v>
          </cell>
        </row>
        <row r="64">
          <cell r="D64">
            <v>100000</v>
          </cell>
        </row>
        <row r="66">
          <cell r="D66">
            <v>250000</v>
          </cell>
        </row>
        <row r="67">
          <cell r="D67">
            <v>700000</v>
          </cell>
        </row>
        <row r="71">
          <cell r="D71">
            <v>200000</v>
          </cell>
        </row>
        <row r="72">
          <cell r="D72">
            <v>150000</v>
          </cell>
        </row>
        <row r="73">
          <cell r="D73">
            <v>200000</v>
          </cell>
        </row>
        <row r="74">
          <cell r="D74">
            <v>50000</v>
          </cell>
        </row>
        <row r="101">
          <cell r="D101">
            <v>18222379.109969772</v>
          </cell>
        </row>
      </sheetData>
      <sheetData sheetId="5">
        <row r="10">
          <cell r="D10">
            <v>4202616.5219999989</v>
          </cell>
        </row>
        <row r="11">
          <cell r="D11">
            <v>4000000</v>
          </cell>
        </row>
        <row r="13">
          <cell r="D13">
            <v>700000</v>
          </cell>
        </row>
        <row r="16">
          <cell r="D16">
            <v>3855003.8887360003</v>
          </cell>
        </row>
        <row r="17">
          <cell r="D17">
            <v>1063134.9917025985</v>
          </cell>
        </row>
        <row r="19">
          <cell r="D19">
            <v>1180079.8879930798</v>
          </cell>
        </row>
        <row r="20">
          <cell r="D20">
            <v>63788.102053679992</v>
          </cell>
        </row>
        <row r="22">
          <cell r="D22">
            <v>648087.1168653887</v>
          </cell>
        </row>
        <row r="23">
          <cell r="D23">
            <v>191364.30616103997</v>
          </cell>
        </row>
        <row r="24">
          <cell r="D24">
            <v>382728.61232207995</v>
          </cell>
        </row>
        <row r="32">
          <cell r="D32">
            <v>100000</v>
          </cell>
        </row>
        <row r="35">
          <cell r="D35">
            <v>300000</v>
          </cell>
        </row>
        <row r="37">
          <cell r="D37">
            <v>500000</v>
          </cell>
        </row>
        <row r="38">
          <cell r="D38">
            <v>1800000</v>
          </cell>
        </row>
        <row r="39">
          <cell r="D39">
            <v>500000</v>
          </cell>
        </row>
        <row r="40">
          <cell r="D40">
            <v>100000</v>
          </cell>
        </row>
        <row r="42">
          <cell r="D42">
            <v>80000</v>
          </cell>
        </row>
        <row r="44">
          <cell r="D44">
            <v>510304.82</v>
          </cell>
        </row>
        <row r="49">
          <cell r="D49">
            <v>500000</v>
          </cell>
        </row>
        <row r="50">
          <cell r="D50">
            <v>700000</v>
          </cell>
        </row>
        <row r="51">
          <cell r="D51">
            <v>700000</v>
          </cell>
        </row>
        <row r="53">
          <cell r="D53">
            <v>800000</v>
          </cell>
        </row>
        <row r="55">
          <cell r="D55">
            <v>1050000</v>
          </cell>
        </row>
        <row r="59">
          <cell r="D59">
            <v>3700000</v>
          </cell>
        </row>
        <row r="60">
          <cell r="D60">
            <v>65000</v>
          </cell>
        </row>
        <row r="61">
          <cell r="D61">
            <v>2000000</v>
          </cell>
        </row>
        <row r="63">
          <cell r="D63">
            <v>200000</v>
          </cell>
        </row>
        <row r="64">
          <cell r="D64">
            <v>500000</v>
          </cell>
        </row>
        <row r="66">
          <cell r="D66">
            <v>3472891.75</v>
          </cell>
        </row>
        <row r="67">
          <cell r="D67">
            <v>125000</v>
          </cell>
        </row>
        <row r="69">
          <cell r="D69">
            <v>300000</v>
          </cell>
        </row>
        <row r="70">
          <cell r="D70">
            <v>1500000</v>
          </cell>
        </row>
        <row r="74">
          <cell r="D74">
            <v>190000</v>
          </cell>
        </row>
        <row r="75">
          <cell r="D75">
            <v>75000</v>
          </cell>
        </row>
        <row r="76">
          <cell r="D76">
            <v>250000</v>
          </cell>
        </row>
        <row r="77">
          <cell r="D77">
            <v>75000</v>
          </cell>
        </row>
        <row r="104">
          <cell r="D104">
            <v>36379999.99783387</v>
          </cell>
        </row>
      </sheetData>
      <sheetData sheetId="6">
        <row r="29">
          <cell r="D29">
            <v>2145447.75</v>
          </cell>
        </row>
        <row r="30">
          <cell r="D30">
            <v>300000</v>
          </cell>
        </row>
        <row r="32">
          <cell r="D32">
            <v>300000</v>
          </cell>
        </row>
        <row r="34">
          <cell r="D34">
            <v>104552</v>
          </cell>
        </row>
        <row r="39">
          <cell r="D39">
            <v>975000</v>
          </cell>
        </row>
        <row r="40">
          <cell r="D40">
            <v>150000</v>
          </cell>
        </row>
        <row r="42">
          <cell r="D42">
            <v>150000</v>
          </cell>
        </row>
        <row r="43">
          <cell r="D43">
            <v>300000</v>
          </cell>
        </row>
        <row r="47">
          <cell r="D47">
            <v>100000</v>
          </cell>
        </row>
        <row r="48">
          <cell r="D48">
            <v>280000</v>
          </cell>
        </row>
        <row r="50">
          <cell r="D50">
            <v>930000</v>
          </cell>
        </row>
        <row r="52">
          <cell r="D52">
            <v>200000</v>
          </cell>
        </row>
        <row r="60">
          <cell r="D60">
            <v>40000</v>
          </cell>
        </row>
        <row r="61">
          <cell r="D61">
            <v>75000</v>
          </cell>
        </row>
        <row r="62">
          <cell r="D62">
            <v>100000</v>
          </cell>
        </row>
        <row r="65">
          <cell r="D65">
            <v>125000</v>
          </cell>
        </row>
        <row r="66">
          <cell r="D66">
            <v>200000</v>
          </cell>
        </row>
        <row r="73">
          <cell r="D73">
            <v>50000</v>
          </cell>
        </row>
        <row r="74">
          <cell r="D74">
            <v>25000</v>
          </cell>
        </row>
        <row r="75">
          <cell r="D75">
            <v>50000</v>
          </cell>
        </row>
        <row r="77">
          <cell r="D77">
            <v>30000</v>
          </cell>
        </row>
        <row r="78">
          <cell r="D78">
            <v>110553</v>
          </cell>
        </row>
        <row r="105">
          <cell r="D105">
            <v>6740552.75</v>
          </cell>
        </row>
      </sheetData>
      <sheetData sheetId="7">
        <row r="37">
          <cell r="D37">
            <v>14214291.85</v>
          </cell>
        </row>
        <row r="97">
          <cell r="D97">
            <v>14214291.85</v>
          </cell>
        </row>
      </sheetData>
      <sheetData sheetId="8">
        <row r="40">
          <cell r="D40">
            <v>135000</v>
          </cell>
        </row>
      </sheetData>
      <sheetData sheetId="9">
        <row r="56">
          <cell r="D56">
            <v>500000</v>
          </cell>
        </row>
        <row r="96">
          <cell r="D96">
            <v>500000</v>
          </cell>
        </row>
      </sheetData>
      <sheetData sheetId="10">
        <row r="14">
          <cell r="D14">
            <v>23399181.75</v>
          </cell>
        </row>
        <row r="15">
          <cell r="D15">
            <v>23399181.75</v>
          </cell>
        </row>
        <row r="20">
          <cell r="D20">
            <v>194040</v>
          </cell>
        </row>
        <row r="23">
          <cell r="D23">
            <v>25017100.5</v>
          </cell>
        </row>
        <row r="29">
          <cell r="D29">
            <v>27138132.000000007</v>
          </cell>
        </row>
        <row r="30">
          <cell r="D30">
            <v>27138132.000000007</v>
          </cell>
        </row>
        <row r="35">
          <cell r="D35">
            <v>1654400.0000000002</v>
          </cell>
        </row>
        <row r="38">
          <cell r="D38">
            <v>13365000.000000002</v>
          </cell>
        </row>
        <row r="39">
          <cell r="D39">
            <v>15019400.000000002</v>
          </cell>
        </row>
        <row r="44">
          <cell r="D44">
            <v>827200.00000000012</v>
          </cell>
        </row>
        <row r="47">
          <cell r="D47">
            <v>8412800</v>
          </cell>
        </row>
        <row r="53">
          <cell r="D53">
            <v>8496750</v>
          </cell>
        </row>
        <row r="54">
          <cell r="D54">
            <v>8496750</v>
          </cell>
        </row>
        <row r="59">
          <cell r="D59">
            <v>6172152</v>
          </cell>
        </row>
        <row r="60">
          <cell r="D60">
            <v>6172152</v>
          </cell>
        </row>
        <row r="65">
          <cell r="D65">
            <v>2482537.6055999999</v>
          </cell>
        </row>
        <row r="66">
          <cell r="D66">
            <v>12964668</v>
          </cell>
        </row>
        <row r="67">
          <cell r="D67">
            <v>350000</v>
          </cell>
        </row>
        <row r="69">
          <cell r="D69">
            <v>100000</v>
          </cell>
        </row>
        <row r="71">
          <cell r="D71">
            <v>2772000</v>
          </cell>
        </row>
        <row r="72">
          <cell r="D72">
            <v>1555767.0715693145</v>
          </cell>
        </row>
        <row r="74">
          <cell r="D74">
            <v>1726901.5185179999</v>
          </cell>
        </row>
        <row r="75">
          <cell r="D75">
            <v>93346.028028000001</v>
          </cell>
        </row>
        <row r="77">
          <cell r="D77">
            <v>948395.64476447995</v>
          </cell>
        </row>
        <row r="78">
          <cell r="D78">
            <v>280038.08408399997</v>
          </cell>
        </row>
        <row r="79">
          <cell r="D79">
            <v>560076.16816799995</v>
          </cell>
        </row>
        <row r="82">
          <cell r="D82">
            <v>45000</v>
          </cell>
        </row>
        <row r="84">
          <cell r="D84">
            <v>150957.54999999999</v>
          </cell>
        </row>
        <row r="86">
          <cell r="D86">
            <v>868876.07422399987</v>
          </cell>
        </row>
        <row r="88">
          <cell r="D88">
            <v>200000</v>
          </cell>
        </row>
        <row r="90">
          <cell r="D90">
            <v>1000000</v>
          </cell>
        </row>
        <row r="91">
          <cell r="D91">
            <v>5000000</v>
          </cell>
        </row>
        <row r="93">
          <cell r="D93">
            <v>250000</v>
          </cell>
        </row>
        <row r="96">
          <cell r="D96">
            <v>13024545.15</v>
          </cell>
        </row>
        <row r="98">
          <cell r="D98">
            <v>1000000</v>
          </cell>
        </row>
        <row r="99">
          <cell r="D99">
            <v>45373108.894955799</v>
          </cell>
        </row>
      </sheetData>
      <sheetData sheetId="11">
        <row r="11">
          <cell r="D11">
            <v>7000000</v>
          </cell>
        </row>
        <row r="17">
          <cell r="D17">
            <v>583333.30999999994</v>
          </cell>
        </row>
        <row r="19">
          <cell r="D19">
            <v>647500</v>
          </cell>
        </row>
        <row r="20">
          <cell r="D20">
            <v>35000</v>
          </cell>
        </row>
        <row r="22">
          <cell r="D22">
            <v>355600</v>
          </cell>
        </row>
        <row r="23">
          <cell r="D23">
            <v>105000</v>
          </cell>
        </row>
        <row r="24">
          <cell r="D24">
            <v>210000</v>
          </cell>
        </row>
        <row r="32">
          <cell r="D32">
            <v>300300</v>
          </cell>
        </row>
        <row r="33">
          <cell r="D33">
            <v>300000</v>
          </cell>
        </row>
        <row r="36">
          <cell r="D36">
            <v>2000000</v>
          </cell>
        </row>
        <row r="39">
          <cell r="D39">
            <v>280000</v>
          </cell>
        </row>
        <row r="65">
          <cell r="D65">
            <v>85000</v>
          </cell>
        </row>
        <row r="66">
          <cell r="D66">
            <v>85000</v>
          </cell>
        </row>
        <row r="73">
          <cell r="D73">
            <v>600000</v>
          </cell>
        </row>
        <row r="74">
          <cell r="D74">
            <v>1500000</v>
          </cell>
        </row>
        <row r="101">
          <cell r="D101">
            <v>14086733.309999999</v>
          </cell>
        </row>
      </sheetData>
      <sheetData sheetId="12">
        <row r="31">
          <cell r="D31">
            <v>300000</v>
          </cell>
        </row>
        <row r="32">
          <cell r="D32">
            <v>180000</v>
          </cell>
        </row>
        <row r="43">
          <cell r="D43">
            <v>5000000</v>
          </cell>
        </row>
        <row r="70">
          <cell r="D70">
            <v>1000000</v>
          </cell>
        </row>
        <row r="71">
          <cell r="D71">
            <v>600000</v>
          </cell>
        </row>
        <row r="103">
          <cell r="D103">
            <v>7080000</v>
          </cell>
        </row>
      </sheetData>
      <sheetData sheetId="13">
        <row r="53">
          <cell r="D53">
            <v>300000</v>
          </cell>
        </row>
        <row r="56">
          <cell r="D56">
            <v>3055934.56</v>
          </cell>
        </row>
        <row r="58">
          <cell r="D58">
            <v>2500000</v>
          </cell>
        </row>
        <row r="74">
          <cell r="D74">
            <v>17605000</v>
          </cell>
        </row>
        <row r="100">
          <cell r="D100">
            <v>23460934.560000002</v>
          </cell>
        </row>
      </sheetData>
      <sheetData sheetId="14">
        <row r="58">
          <cell r="D58">
            <v>520000</v>
          </cell>
        </row>
        <row r="75">
          <cell r="D75">
            <v>5000000</v>
          </cell>
        </row>
        <row r="100">
          <cell r="D100">
            <v>5520000</v>
          </cell>
        </row>
      </sheetData>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etalle"/>
    </sheetNames>
    <sheetDataSet>
      <sheetData sheetId="0">
        <row r="64">
          <cell r="F64">
            <v>386222.35000000009</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73">
          <cell r="K73">
            <v>0</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sheetData>
      <sheetData sheetId="5">
        <row r="9">
          <cell r="K9">
            <v>3020739.6516921781</v>
          </cell>
        </row>
        <row r="25">
          <cell r="K25">
            <v>0</v>
          </cell>
        </row>
        <row r="49">
          <cell r="K49">
            <v>0</v>
          </cell>
        </row>
        <row r="66">
          <cell r="K66">
            <v>0</v>
          </cell>
        </row>
      </sheetData>
      <sheetData sheetId="6">
        <row r="40">
          <cell r="K40">
            <v>193750</v>
          </cell>
        </row>
      </sheetData>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3 ASF IMAS 1 Y 2"/>
      <sheetName val="III-02-04 ASF CAMINO MONTICEL"/>
      <sheetName val="III-02-05 ASF CAMINO CUMBRES"/>
      <sheetName val="III-02-06 ASF B°LA ESPERANZA"/>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sheetData sheetId="3">
        <row r="77">
          <cell r="K77">
            <v>0</v>
          </cell>
        </row>
      </sheetData>
      <sheetData sheetId="4"/>
      <sheetData sheetId="5"/>
      <sheetData sheetId="6"/>
      <sheetData sheetId="7"/>
      <sheetData sheetId="8">
        <row r="34">
          <cell r="K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row r="58">
          <cell r="K58">
            <v>0</v>
          </cell>
        </row>
      </sheetData>
      <sheetData sheetId="22">
        <row r="79">
          <cell r="K79">
            <v>0</v>
          </cell>
        </row>
      </sheetData>
      <sheetData sheetId="23">
        <row r="32">
          <cell r="K32">
            <v>0</v>
          </cell>
        </row>
        <row r="33">
          <cell r="K33">
            <v>0</v>
          </cell>
        </row>
        <row r="36">
          <cell r="K36">
            <v>0</v>
          </cell>
        </row>
        <row r="70">
          <cell r="K70">
            <v>0</v>
          </cell>
        </row>
        <row r="71">
          <cell r="K71">
            <v>0</v>
          </cell>
        </row>
        <row r="78">
          <cell r="K78">
            <v>0</v>
          </cell>
        </row>
        <row r="79">
          <cell r="K79">
            <v>0</v>
          </cell>
        </row>
      </sheetData>
      <sheetData sheetId="24">
        <row r="31">
          <cell r="K31">
            <v>0</v>
          </cell>
        </row>
        <row r="32">
          <cell r="K32">
            <v>0</v>
          </cell>
        </row>
      </sheetData>
      <sheetData sheetId="25">
        <row r="66">
          <cell r="K66">
            <v>0</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sheetData sheetId="1"/>
      <sheetData sheetId="2"/>
      <sheetData sheetId="3"/>
      <sheetData sheetId="4">
        <row r="16">
          <cell r="K16">
            <v>0</v>
          </cell>
        </row>
        <row r="35">
          <cell r="K35">
            <v>0</v>
          </cell>
        </row>
      </sheetData>
      <sheetData sheetId="5">
        <row r="33">
          <cell r="K33">
            <v>0</v>
          </cell>
        </row>
        <row r="98">
          <cell r="K98">
            <v>0</v>
          </cell>
        </row>
      </sheetData>
      <sheetData sheetId="6">
        <row r="33">
          <cell r="K3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1">
          <cell r="K31">
            <v>0</v>
          </cell>
        </row>
      </sheetData>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row r="45">
          <cell r="G45">
            <v>300000</v>
          </cell>
        </row>
      </sheetData>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I-Servicios Comunales"/>
      <sheetName val="Programa III-Inversiones"/>
      <sheetName val="Partida Gral.y por Programa"/>
      <sheetName val="Egresos Detallados"/>
    </sheetNames>
    <sheetDataSet>
      <sheetData sheetId="0"/>
      <sheetData sheetId="1"/>
      <sheetData sheetId="2">
        <row r="72">
          <cell r="F72">
            <v>50000</v>
          </cell>
        </row>
      </sheetData>
      <sheetData sheetId="3"/>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INGRESOS 2020"/>
      <sheetName val="000440-5"/>
      <sheetName val="000755-2"/>
      <sheetName val="000585-0"/>
      <sheetName val="Conc.Bancaria 31-03-20"/>
      <sheetName val="Conc.Bancaria 30-04-20"/>
      <sheetName val="Conc.Bancaria 31-05-20"/>
      <sheetName val="Conc.Bancaria 30-06-20"/>
      <sheetName val="Conc.Bancaria 31-07-20"/>
      <sheetName val="Conc.Bancaria 31-08-20"/>
      <sheetName val="Conc.Bancaria 30-09-20"/>
      <sheetName val="Conc.Bancaria 31-10-20"/>
      <sheetName val="Conc.Bancaria 30-11-20"/>
      <sheetName val="Conc.Bancaria 31-12-20"/>
    </sheetNames>
    <sheetDataSet>
      <sheetData sheetId="0"/>
      <sheetData sheetId="1"/>
      <sheetData sheetId="2">
        <row r="149">
          <cell r="E149">
            <v>253618.61</v>
          </cell>
        </row>
        <row r="267">
          <cell r="E267">
            <v>254099.9</v>
          </cell>
        </row>
        <row r="434">
          <cell r="E434">
            <v>243030.6</v>
          </cell>
        </row>
      </sheetData>
      <sheetData sheetId="3"/>
      <sheetData sheetId="4">
        <row r="2">
          <cell r="E2">
            <v>2941211.12</v>
          </cell>
        </row>
        <row r="3">
          <cell r="E3">
            <v>2430736.52</v>
          </cell>
        </row>
        <row r="5">
          <cell r="E5">
            <v>92322.49</v>
          </cell>
        </row>
        <row r="7">
          <cell r="E7">
            <v>2986496.79</v>
          </cell>
        </row>
        <row r="10">
          <cell r="E10">
            <v>92436.39</v>
          </cell>
        </row>
        <row r="11">
          <cell r="E11">
            <v>3098893.86</v>
          </cell>
        </row>
        <row r="12">
          <cell r="E12">
            <v>87780.69</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INGRESOS 2019"/>
      <sheetName val="000440-5"/>
      <sheetName val="000755-2"/>
      <sheetName val="000585-0"/>
      <sheetName val="Conc.Bancaria 31-03-19"/>
      <sheetName val="Conc.Bancaria 30-06-19"/>
      <sheetName val="Conc.Bancaria 30-09-19"/>
      <sheetName val="Conc.Bancaria 31-12-19"/>
    </sheetNames>
    <sheetDataSet>
      <sheetData sheetId="0"/>
      <sheetData sheetId="1"/>
      <sheetData sheetId="2"/>
      <sheetData sheetId="3"/>
      <sheetData sheetId="4"/>
      <sheetData sheetId="5"/>
      <sheetData sheetId="6"/>
      <sheetData sheetId="7">
        <row r="30">
          <cell r="E30">
            <v>-444860</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HOJAS"/>
      <sheetName val="INGRESOS"/>
      <sheetName val="EGRESOS"/>
      <sheetName val="ING-GASTO"/>
      <sheetName val="LIQUID-INGRES"/>
      <sheetName val="PARTIDAS ESPECÍFICAS"/>
      <sheetName val="COMPROBACION"/>
      <sheetName val="FODESAF"/>
      <sheetName val="RED DE CUIDO"/>
      <sheetName val="PRESTAMOS"/>
      <sheetName val="LIQUIDACION PRELIMINAR"/>
      <sheetName val="Formulario 4-Compromisos"/>
      <sheetName val="Formulario 5-Compromisos"/>
      <sheetName val="ANEXO1-LIQUIDACION"/>
      <sheetName val="ANEXO2-MOROSIDAD"/>
      <sheetName val="ANEXO3-SALDO EN CAJA"/>
      <sheetName val="ANEXO5-TRANSFERENCIAS"/>
      <sheetName val="ANEXO6 INDIC GESTIÓN PRESUP"/>
      <sheetName val="ANEXO7 ESTRUC. ORGAN"/>
      <sheetName val="ANEXO 8 ENDEUDAMIENTO"/>
      <sheetName val="ANEXO 9 CUMPL METAS"/>
      <sheetName val="Ejemplo"/>
      <sheetName val="Anexo 10 Cuadro D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6">
          <cell r="C26">
            <v>388819749.58292645</v>
          </cell>
        </row>
        <row r="30">
          <cell r="C30">
            <v>14980531.23237294</v>
          </cell>
        </row>
        <row r="33">
          <cell r="D33">
            <v>373839218.35055351</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474309582.49085903</v>
          </cell>
        </row>
      </sheetData>
      <sheetData sheetId="1"/>
      <sheetData sheetId="2"/>
      <sheetData sheetId="3"/>
      <sheetData sheetId="4"/>
      <sheetData sheetId="5"/>
      <sheetData sheetId="6"/>
      <sheetData sheetId="7">
        <row r="96">
          <cell r="D96">
            <v>135000</v>
          </cell>
        </row>
      </sheetData>
      <sheetData sheetId="8"/>
      <sheetData sheetId="9">
        <row r="27">
          <cell r="D27">
            <v>25211140.5</v>
          </cell>
        </row>
        <row r="72">
          <cell r="D72">
            <v>9240000</v>
          </cell>
        </row>
      </sheetData>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es Bancarias"/>
      <sheetName val="Comisiones Bancarias"/>
      <sheetName val="Compromisos presup. 2019"/>
    </sheetNames>
    <sheetDataSet>
      <sheetData sheetId="0">
        <row r="29">
          <cell r="E29">
            <v>40396952.419999994</v>
          </cell>
        </row>
      </sheetData>
      <sheetData sheetId="1">
        <row r="27">
          <cell r="D27">
            <v>632.5</v>
          </cell>
        </row>
        <row r="268">
          <cell r="D268">
            <v>106211.34999999993</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1-2020"/>
    </sheetNames>
    <sheetDataSet>
      <sheetData sheetId="0">
        <row r="9">
          <cell r="F9">
            <v>1440000</v>
          </cell>
        </row>
        <row r="11">
          <cell r="G11">
            <v>1440000</v>
          </cell>
        </row>
        <row r="295">
          <cell r="F295">
            <v>1440000</v>
          </cell>
          <cell r="G295">
            <v>1440000</v>
          </cell>
        </row>
      </sheetData>
      <sheetData sheetId="1"/>
      <sheetData sheetId="2">
        <row r="897">
          <cell r="G897">
            <v>350000</v>
          </cell>
        </row>
        <row r="907">
          <cell r="G907">
            <v>29166.665499999999</v>
          </cell>
        </row>
        <row r="911">
          <cell r="G911">
            <v>32375</v>
          </cell>
        </row>
        <row r="915">
          <cell r="G915">
            <v>1750</v>
          </cell>
        </row>
        <row r="917">
          <cell r="G917">
            <v>17780</v>
          </cell>
        </row>
        <row r="918">
          <cell r="G918">
            <v>5250</v>
          </cell>
        </row>
        <row r="919">
          <cell r="G919">
            <v>10500</v>
          </cell>
        </row>
        <row r="991">
          <cell r="F991">
            <v>446821.67</v>
          </cell>
        </row>
        <row r="1179">
          <cell r="F1179">
            <v>446821.67</v>
          </cell>
          <cell r="G1179">
            <v>446821.6655</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TRIM 2020"/>
      <sheetName val="REMUNERACIONES UTGV"/>
    </sheetNames>
    <sheetDataSet>
      <sheetData sheetId="0">
        <row r="21">
          <cell r="E21">
            <v>4831044.8499999996</v>
          </cell>
        </row>
        <row r="37">
          <cell r="E37">
            <v>1713475.03</v>
          </cell>
        </row>
        <row r="56">
          <cell r="E56">
            <v>200000</v>
          </cell>
        </row>
        <row r="72">
          <cell r="E72">
            <v>1180255.3800000001</v>
          </cell>
        </row>
        <row r="82">
          <cell r="E82">
            <v>529178</v>
          </cell>
        </row>
        <row r="92">
          <cell r="E92">
            <v>27207.54</v>
          </cell>
        </row>
        <row r="102">
          <cell r="E102">
            <v>298333.18</v>
          </cell>
        </row>
        <row r="112">
          <cell r="E112">
            <v>81621</v>
          </cell>
        </row>
        <row r="122">
          <cell r="E122">
            <v>163241.99</v>
          </cell>
        </row>
        <row r="141">
          <cell r="E141">
            <v>126560</v>
          </cell>
        </row>
        <row r="155">
          <cell r="E155">
            <v>150835.07</v>
          </cell>
        </row>
        <row r="164">
          <cell r="E164">
            <v>2200</v>
          </cell>
        </row>
        <row r="175">
          <cell r="E175">
            <v>19450</v>
          </cell>
        </row>
        <row r="194">
          <cell r="E194">
            <v>110000</v>
          </cell>
        </row>
        <row r="205">
          <cell r="E205">
            <v>15785</v>
          </cell>
        </row>
        <row r="215">
          <cell r="E215">
            <v>1137531.5899999999</v>
          </cell>
        </row>
        <row r="224">
          <cell r="E224">
            <v>8070</v>
          </cell>
        </row>
        <row r="234">
          <cell r="E234">
            <v>575000</v>
          </cell>
        </row>
        <row r="244">
          <cell r="E244">
            <v>8875.66</v>
          </cell>
        </row>
        <row r="254">
          <cell r="E254">
            <v>10663.720000000001</v>
          </cell>
        </row>
        <row r="262">
          <cell r="E262">
            <v>3500</v>
          </cell>
        </row>
        <row r="274">
          <cell r="E274">
            <v>105091.26999999999</v>
          </cell>
        </row>
        <row r="283">
          <cell r="E283">
            <v>189249.1</v>
          </cell>
        </row>
        <row r="291">
          <cell r="E291">
            <v>125271.27</v>
          </cell>
        </row>
        <row r="308">
          <cell r="E308">
            <v>850543.32000000007</v>
          </cell>
        </row>
        <row r="324">
          <cell r="E324">
            <v>153097.51999999999</v>
          </cell>
        </row>
        <row r="334">
          <cell r="E334">
            <v>63909.69</v>
          </cell>
        </row>
        <row r="344">
          <cell r="E344">
            <v>3285.9</v>
          </cell>
        </row>
        <row r="354">
          <cell r="E354">
            <v>36030.19</v>
          </cell>
        </row>
        <row r="364">
          <cell r="E364">
            <v>9857.51</v>
          </cell>
        </row>
        <row r="374">
          <cell r="E374">
            <v>19715</v>
          </cell>
        </row>
        <row r="385">
          <cell r="E385">
            <v>5940000</v>
          </cell>
        </row>
        <row r="395">
          <cell r="E395">
            <v>123613.31</v>
          </cell>
        </row>
        <row r="411">
          <cell r="E411">
            <v>897641.15000000026</v>
          </cell>
        </row>
        <row r="421">
          <cell r="E421">
            <v>63105.05</v>
          </cell>
        </row>
        <row r="431">
          <cell r="E431">
            <v>3244.87</v>
          </cell>
        </row>
        <row r="441">
          <cell r="E441">
            <v>35577.269999999997</v>
          </cell>
        </row>
        <row r="451">
          <cell r="E451">
            <v>9734.43</v>
          </cell>
        </row>
        <row r="461">
          <cell r="E461">
            <v>19468.84</v>
          </cell>
        </row>
        <row r="470">
          <cell r="E470">
            <v>40000</v>
          </cell>
        </row>
        <row r="480">
          <cell r="E480">
            <v>208591.15000000002</v>
          </cell>
        </row>
        <row r="489">
          <cell r="E489">
            <v>3778.76</v>
          </cell>
        </row>
        <row r="499">
          <cell r="E499">
            <v>11600</v>
          </cell>
        </row>
        <row r="508">
          <cell r="E508">
            <v>3517.65</v>
          </cell>
        </row>
        <row r="517">
          <cell r="E517">
            <v>4362.84</v>
          </cell>
        </row>
        <row r="527">
          <cell r="E527">
            <v>17712.39</v>
          </cell>
        </row>
        <row r="543">
          <cell r="E543">
            <v>1021665.46</v>
          </cell>
        </row>
        <row r="559">
          <cell r="E559">
            <v>845113.38000000012</v>
          </cell>
        </row>
        <row r="575">
          <cell r="E575">
            <v>919498.18</v>
          </cell>
        </row>
        <row r="585">
          <cell r="E585">
            <v>180700.01</v>
          </cell>
        </row>
        <row r="595">
          <cell r="E595">
            <v>9289.9599999999991</v>
          </cell>
        </row>
        <row r="605">
          <cell r="E605">
            <v>101871.31</v>
          </cell>
        </row>
        <row r="615">
          <cell r="E615">
            <v>27869.32</v>
          </cell>
        </row>
        <row r="625">
          <cell r="E625">
            <v>55738.63</v>
          </cell>
        </row>
        <row r="635">
          <cell r="E635">
            <v>411262.62</v>
          </cell>
        </row>
        <row r="644">
          <cell r="E644">
            <v>5000</v>
          </cell>
        </row>
        <row r="655">
          <cell r="E655">
            <v>8712.39</v>
          </cell>
        </row>
        <row r="664">
          <cell r="E664">
            <v>299667.27</v>
          </cell>
        </row>
        <row r="690">
          <cell r="E690">
            <v>837133.3</v>
          </cell>
        </row>
        <row r="700">
          <cell r="E700">
            <v>3049.85</v>
          </cell>
        </row>
        <row r="717">
          <cell r="E717">
            <v>16072.289999999999</v>
          </cell>
        </row>
        <row r="729">
          <cell r="E729">
            <v>22858.720000000001</v>
          </cell>
        </row>
        <row r="741">
          <cell r="E741">
            <v>20929.400000000001</v>
          </cell>
        </row>
        <row r="753">
          <cell r="E753">
            <v>19889.38</v>
          </cell>
        </row>
        <row r="770">
          <cell r="E770">
            <v>135373</v>
          </cell>
        </row>
        <row r="779">
          <cell r="E779">
            <v>50000</v>
          </cell>
        </row>
        <row r="788">
          <cell r="E788">
            <v>70837</v>
          </cell>
        </row>
        <row r="802">
          <cell r="E802">
            <v>6241168.2000000011</v>
          </cell>
        </row>
        <row r="819">
          <cell r="E819">
            <v>1711589.7000000004</v>
          </cell>
        </row>
        <row r="836">
          <cell r="E836">
            <v>2197910.1599999997</v>
          </cell>
        </row>
        <row r="853">
          <cell r="E853">
            <v>508233.98</v>
          </cell>
        </row>
        <row r="870">
          <cell r="E870">
            <v>327955.86</v>
          </cell>
        </row>
        <row r="881">
          <cell r="E881">
            <v>147660.12</v>
          </cell>
        </row>
        <row r="892">
          <cell r="E892">
            <v>396587.1</v>
          </cell>
        </row>
        <row r="903">
          <cell r="E903">
            <v>20387</v>
          </cell>
        </row>
        <row r="914">
          <cell r="E914">
            <v>223575.69</v>
          </cell>
        </row>
        <row r="925">
          <cell r="E925">
            <v>61159.75</v>
          </cell>
        </row>
        <row r="936">
          <cell r="E936">
            <v>122319.53</v>
          </cell>
        </row>
        <row r="947">
          <cell r="E947">
            <v>527017.49</v>
          </cell>
        </row>
        <row r="957">
          <cell r="E957">
            <v>130000</v>
          </cell>
        </row>
        <row r="967">
          <cell r="E967">
            <v>93000</v>
          </cell>
        </row>
        <row r="997">
          <cell r="E997">
            <v>589560.25</v>
          </cell>
        </row>
        <row r="1008">
          <cell r="E1008">
            <v>44435.73</v>
          </cell>
        </row>
        <row r="1025">
          <cell r="E1025">
            <v>1004755.0500000002</v>
          </cell>
        </row>
        <row r="1036">
          <cell r="E1036">
            <v>66948.14</v>
          </cell>
        </row>
        <row r="1047">
          <cell r="E1047">
            <v>3441.74</v>
          </cell>
        </row>
        <row r="1058">
          <cell r="E1058">
            <v>37742.369999999995</v>
          </cell>
        </row>
        <row r="1069">
          <cell r="E1069">
            <v>10325.01</v>
          </cell>
        </row>
        <row r="1080">
          <cell r="E1080">
            <v>20650.02</v>
          </cell>
        </row>
        <row r="1091">
          <cell r="E1091">
            <v>224105.84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EP377"/>
  <sheetViews>
    <sheetView showGridLines="0" tabSelected="1" workbookViewId="0">
      <selection activeCell="C386" sqref="C386"/>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95" hidden="1" customWidth="1"/>
    <col min="12" max="12" width="14.85546875" style="171" bestFit="1" customWidth="1"/>
    <col min="13" max="13" width="14.85546875" style="172" bestFit="1" customWidth="1"/>
    <col min="14" max="14" width="11.42578125" style="172"/>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89"/>
      <c r="L1" s="162"/>
      <c r="M1" s="163"/>
      <c r="N1" s="163"/>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
      <c r="A2" s="1"/>
      <c r="B2" s="175" t="s">
        <v>690</v>
      </c>
      <c r="C2" s="175"/>
      <c r="D2" s="175"/>
      <c r="E2" s="175"/>
      <c r="F2" s="175"/>
      <c r="G2" s="175"/>
      <c r="H2" s="175"/>
      <c r="I2" s="175"/>
      <c r="J2" s="175"/>
      <c r="K2" s="89"/>
      <c r="L2" s="162"/>
      <c r="M2" s="163"/>
      <c r="N2" s="163"/>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
      <c r="A3" s="1"/>
      <c r="B3" s="175" t="s">
        <v>1006</v>
      </c>
      <c r="C3" s="175"/>
      <c r="D3" s="175"/>
      <c r="E3" s="175"/>
      <c r="F3" s="175"/>
      <c r="G3" s="175"/>
      <c r="H3" s="175"/>
      <c r="I3" s="175"/>
      <c r="J3" s="175"/>
      <c r="K3" s="89"/>
      <c r="L3" s="162"/>
      <c r="M3" s="163"/>
      <c r="N3" s="163"/>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89"/>
      <c r="L4" s="162"/>
      <c r="M4" s="163"/>
      <c r="N4" s="163"/>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50" customFormat="1" ht="15.95" customHeight="1" x14ac:dyDescent="0.2">
      <c r="A5" s="48"/>
      <c r="B5" s="176" t="s">
        <v>679</v>
      </c>
      <c r="C5" s="176" t="s">
        <v>680</v>
      </c>
      <c r="D5" s="177" t="s">
        <v>684</v>
      </c>
      <c r="E5" s="178"/>
      <c r="F5" s="179"/>
      <c r="G5" s="180" t="s">
        <v>688</v>
      </c>
      <c r="H5" s="180"/>
      <c r="I5" s="180"/>
      <c r="J5" s="174" t="s">
        <v>689</v>
      </c>
      <c r="K5" s="90"/>
      <c r="L5" s="164"/>
      <c r="M5" s="165"/>
      <c r="N5" s="165"/>
      <c r="P5" s="48"/>
      <c r="Q5" s="48"/>
      <c r="R5" s="48"/>
      <c r="T5" s="48"/>
      <c r="U5" s="48"/>
      <c r="V5" s="48"/>
      <c r="X5" s="48"/>
      <c r="Y5" s="48"/>
      <c r="Z5" s="48"/>
      <c r="AB5" s="48"/>
      <c r="AC5" s="48"/>
      <c r="AD5" s="48"/>
      <c r="AF5" s="48"/>
      <c r="AG5" s="48"/>
      <c r="AH5" s="48"/>
      <c r="AJ5" s="48"/>
      <c r="AK5" s="48"/>
      <c r="AL5" s="48"/>
      <c r="AN5" s="48"/>
      <c r="AO5" s="48"/>
      <c r="AP5" s="48"/>
      <c r="AR5" s="48"/>
      <c r="AS5" s="48"/>
      <c r="AT5" s="48"/>
      <c r="AV5" s="48"/>
      <c r="AW5" s="48"/>
      <c r="AX5" s="48"/>
      <c r="AZ5" s="48"/>
      <c r="BA5" s="48"/>
      <c r="BB5" s="48"/>
      <c r="BD5" s="48"/>
      <c r="BE5" s="48"/>
      <c r="BF5" s="48"/>
      <c r="BH5" s="48"/>
      <c r="BI5" s="48"/>
      <c r="BJ5" s="48"/>
      <c r="BL5" s="48"/>
      <c r="BM5" s="48"/>
      <c r="BN5" s="48"/>
      <c r="BP5" s="48"/>
      <c r="BQ5" s="48"/>
      <c r="BR5" s="48"/>
      <c r="BT5" s="48"/>
      <c r="BU5" s="48"/>
      <c r="BV5" s="48"/>
      <c r="BX5" s="48"/>
      <c r="BY5" s="48"/>
      <c r="BZ5" s="48"/>
      <c r="CB5" s="48"/>
      <c r="CC5" s="48"/>
      <c r="CD5" s="48"/>
      <c r="CF5" s="48"/>
      <c r="CG5" s="48"/>
      <c r="CH5" s="48"/>
      <c r="CJ5" s="48"/>
      <c r="CK5" s="48"/>
      <c r="CL5" s="48"/>
      <c r="CN5" s="48"/>
      <c r="CO5" s="48"/>
      <c r="CP5" s="48"/>
      <c r="CR5" s="48"/>
      <c r="CS5" s="48"/>
      <c r="CT5" s="48"/>
      <c r="CV5" s="48"/>
      <c r="CW5" s="48"/>
      <c r="CX5" s="48"/>
      <c r="CZ5" s="48"/>
      <c r="DA5" s="48"/>
      <c r="DB5" s="48"/>
      <c r="DD5" s="48"/>
      <c r="DE5" s="48"/>
      <c r="DF5" s="48"/>
      <c r="DH5" s="48"/>
      <c r="DI5" s="48"/>
      <c r="DJ5" s="48"/>
      <c r="DL5" s="48"/>
      <c r="DM5" s="48"/>
      <c r="DN5" s="48"/>
      <c r="DP5" s="48"/>
      <c r="DQ5" s="48"/>
      <c r="DR5" s="48"/>
      <c r="DT5" s="48"/>
      <c r="DU5" s="48"/>
      <c r="DV5" s="48"/>
      <c r="DX5" s="48"/>
      <c r="DY5" s="48"/>
      <c r="DZ5" s="48"/>
      <c r="EB5" s="48"/>
      <c r="EC5" s="48"/>
      <c r="ED5" s="48"/>
      <c r="EF5" s="48"/>
      <c r="EG5" s="48"/>
      <c r="EH5" s="48"/>
      <c r="EJ5" s="48"/>
      <c r="EK5" s="48"/>
      <c r="EL5" s="48"/>
      <c r="EN5" s="48"/>
      <c r="EO5" s="48"/>
      <c r="EP5" s="48"/>
    </row>
    <row r="6" spans="1:146" s="50" customFormat="1" ht="15.95" customHeight="1" x14ac:dyDescent="0.2">
      <c r="A6" s="48"/>
      <c r="B6" s="176"/>
      <c r="C6" s="176"/>
      <c r="D6" s="51" t="s">
        <v>681</v>
      </c>
      <c r="E6" s="108" t="s">
        <v>682</v>
      </c>
      <c r="F6" s="52" t="s">
        <v>683</v>
      </c>
      <c r="G6" s="52" t="s">
        <v>685</v>
      </c>
      <c r="H6" s="52" t="s">
        <v>686</v>
      </c>
      <c r="I6" s="52" t="s">
        <v>687</v>
      </c>
      <c r="J6" s="174"/>
      <c r="K6" s="90"/>
      <c r="L6" s="164"/>
      <c r="M6" s="165"/>
      <c r="N6" s="165"/>
      <c r="P6" s="48"/>
      <c r="Q6" s="48"/>
      <c r="R6" s="48"/>
      <c r="T6" s="48"/>
      <c r="U6" s="48"/>
      <c r="V6" s="48"/>
      <c r="X6" s="48"/>
      <c r="Y6" s="48"/>
      <c r="Z6" s="48"/>
      <c r="AB6" s="48"/>
      <c r="AC6" s="48"/>
      <c r="AD6" s="48"/>
      <c r="AF6" s="48"/>
      <c r="AG6" s="48"/>
      <c r="AH6" s="48"/>
      <c r="AJ6" s="48"/>
      <c r="AK6" s="48"/>
      <c r="AL6" s="48"/>
      <c r="AN6" s="48"/>
      <c r="AO6" s="48"/>
      <c r="AP6" s="48"/>
      <c r="AR6" s="48"/>
      <c r="AS6" s="48"/>
      <c r="AT6" s="48"/>
      <c r="AV6" s="48"/>
      <c r="AW6" s="48"/>
      <c r="AX6" s="48"/>
      <c r="AZ6" s="48"/>
      <c r="BA6" s="48"/>
      <c r="BB6" s="48"/>
      <c r="BD6" s="48"/>
      <c r="BE6" s="48"/>
      <c r="BF6" s="48"/>
      <c r="BH6" s="48"/>
      <c r="BI6" s="48"/>
      <c r="BJ6" s="48"/>
      <c r="BL6" s="48"/>
      <c r="BM6" s="48"/>
      <c r="BN6" s="48"/>
      <c r="BP6" s="48"/>
      <c r="BQ6" s="48"/>
      <c r="BR6" s="48"/>
      <c r="BT6" s="48"/>
      <c r="BU6" s="48"/>
      <c r="BV6" s="48"/>
      <c r="BX6" s="48"/>
      <c r="BY6" s="48"/>
      <c r="BZ6" s="48"/>
      <c r="CB6" s="48"/>
      <c r="CC6" s="48"/>
      <c r="CD6" s="48"/>
      <c r="CF6" s="48"/>
      <c r="CG6" s="48"/>
      <c r="CH6" s="48"/>
      <c r="CJ6" s="48"/>
      <c r="CK6" s="48"/>
      <c r="CL6" s="48"/>
      <c r="CN6" s="48"/>
      <c r="CO6" s="48"/>
      <c r="CP6" s="48"/>
      <c r="CR6" s="48"/>
      <c r="CS6" s="48"/>
      <c r="CT6" s="48"/>
      <c r="CV6" s="48"/>
      <c r="CW6" s="48"/>
      <c r="CX6" s="48"/>
      <c r="CZ6" s="48"/>
      <c r="DA6" s="48"/>
      <c r="DB6" s="48"/>
      <c r="DD6" s="48"/>
      <c r="DE6" s="48"/>
      <c r="DF6" s="48"/>
      <c r="DH6" s="48"/>
      <c r="DI6" s="48"/>
      <c r="DJ6" s="48"/>
      <c r="DL6" s="48"/>
      <c r="DM6" s="48"/>
      <c r="DN6" s="48"/>
      <c r="DP6" s="48"/>
      <c r="DQ6" s="48"/>
      <c r="DR6" s="48"/>
      <c r="DT6" s="48"/>
      <c r="DU6" s="48"/>
      <c r="DV6" s="48"/>
      <c r="DX6" s="48"/>
      <c r="DY6" s="48"/>
      <c r="DZ6" s="48"/>
      <c r="EB6" s="48"/>
      <c r="EC6" s="48"/>
      <c r="ED6" s="48"/>
      <c r="EF6" s="48"/>
      <c r="EG6" s="48"/>
      <c r="EH6" s="48"/>
      <c r="EJ6" s="48"/>
      <c r="EK6" s="48"/>
      <c r="EL6" s="48"/>
      <c r="EN6" s="48"/>
      <c r="EO6" s="48"/>
      <c r="EP6" s="48"/>
    </row>
    <row r="7" spans="1:146" s="57" customFormat="1" ht="15" customHeight="1" x14ac:dyDescent="0.2">
      <c r="A7" s="53"/>
      <c r="B7" s="54"/>
      <c r="C7" s="55" t="s">
        <v>678</v>
      </c>
      <c r="D7" s="56">
        <f t="shared" ref="D7:J7" si="0">+D8+D271+D318</f>
        <v>392971829.2849558</v>
      </c>
      <c r="E7" s="56">
        <f t="shared" si="0"/>
        <v>0</v>
      </c>
      <c r="F7" s="56">
        <f t="shared" si="0"/>
        <v>392971829.2849558</v>
      </c>
      <c r="G7" s="56">
        <f t="shared" si="0"/>
        <v>0</v>
      </c>
      <c r="H7" s="56">
        <f t="shared" si="0"/>
        <v>481563199.59292644</v>
      </c>
      <c r="I7" s="56">
        <f t="shared" si="0"/>
        <v>481563199.59292644</v>
      </c>
      <c r="J7" s="56">
        <f t="shared" si="0"/>
        <v>-88591370.307970703</v>
      </c>
      <c r="K7" s="91"/>
      <c r="L7" s="166">
        <f>+F7-[1]Ingresos!$D$8</f>
        <v>0</v>
      </c>
      <c r="M7" s="167">
        <v>0</v>
      </c>
      <c r="N7" s="168"/>
      <c r="P7" s="53"/>
      <c r="Q7" s="53"/>
      <c r="R7" s="53"/>
      <c r="T7" s="53"/>
      <c r="U7" s="53"/>
      <c r="V7" s="53"/>
      <c r="X7" s="53"/>
      <c r="Y7" s="53"/>
      <c r="Z7" s="53"/>
      <c r="AB7" s="53"/>
      <c r="AC7" s="53"/>
      <c r="AD7" s="53"/>
      <c r="AF7" s="53"/>
      <c r="AG7" s="53"/>
      <c r="AH7" s="53"/>
      <c r="AJ7" s="53"/>
      <c r="AK7" s="53"/>
      <c r="AL7" s="53"/>
      <c r="AN7" s="53"/>
      <c r="AO7" s="53"/>
      <c r="AP7" s="53"/>
      <c r="AR7" s="53"/>
      <c r="AS7" s="53"/>
      <c r="AT7" s="53"/>
      <c r="AV7" s="53"/>
      <c r="AW7" s="53"/>
      <c r="AX7" s="53"/>
      <c r="AZ7" s="53"/>
      <c r="BA7" s="53"/>
      <c r="BB7" s="53"/>
      <c r="BD7" s="53"/>
      <c r="BE7" s="53"/>
      <c r="BF7" s="53"/>
      <c r="BH7" s="53"/>
      <c r="BI7" s="53"/>
      <c r="BJ7" s="53"/>
      <c r="BL7" s="53"/>
      <c r="BM7" s="53"/>
      <c r="BN7" s="53"/>
      <c r="BP7" s="53"/>
      <c r="BQ7" s="53"/>
      <c r="BR7" s="53"/>
      <c r="BT7" s="53"/>
      <c r="BU7" s="53"/>
      <c r="BV7" s="53"/>
      <c r="BX7" s="53"/>
      <c r="BY7" s="53"/>
      <c r="BZ7" s="53"/>
      <c r="CB7" s="53"/>
      <c r="CC7" s="53"/>
      <c r="CD7" s="53"/>
      <c r="CF7" s="53"/>
      <c r="CG7" s="53"/>
      <c r="CH7" s="53"/>
      <c r="CJ7" s="53"/>
      <c r="CK7" s="53"/>
      <c r="CL7" s="53"/>
      <c r="CN7" s="53"/>
      <c r="CO7" s="53"/>
      <c r="CP7" s="53"/>
      <c r="CR7" s="53"/>
      <c r="CS7" s="53"/>
      <c r="CT7" s="53"/>
      <c r="CV7" s="53"/>
      <c r="CW7" s="53"/>
      <c r="CX7" s="53"/>
      <c r="CZ7" s="53"/>
      <c r="DA7" s="53"/>
      <c r="DB7" s="53"/>
      <c r="DD7" s="53"/>
      <c r="DE7" s="53"/>
      <c r="DF7" s="53"/>
      <c r="DH7" s="53"/>
      <c r="DI7" s="53"/>
      <c r="DJ7" s="53"/>
      <c r="DL7" s="53"/>
      <c r="DM7" s="53"/>
      <c r="DN7" s="53"/>
      <c r="DP7" s="53"/>
      <c r="DQ7" s="53"/>
      <c r="DR7" s="53"/>
      <c r="DT7" s="53"/>
      <c r="DU7" s="53"/>
      <c r="DV7" s="53"/>
      <c r="DX7" s="53"/>
      <c r="DY7" s="53"/>
      <c r="DZ7" s="53"/>
      <c r="EB7" s="53"/>
      <c r="EC7" s="53"/>
      <c r="ED7" s="53"/>
      <c r="EF7" s="53"/>
      <c r="EG7" s="53"/>
      <c r="EH7" s="53"/>
      <c r="EJ7" s="53"/>
      <c r="EK7" s="53"/>
      <c r="EL7" s="53"/>
      <c r="EN7" s="53"/>
      <c r="EO7" s="53"/>
      <c r="EP7" s="53"/>
    </row>
    <row r="8" spans="1:146" s="57" customFormat="1" ht="15" customHeight="1" x14ac:dyDescent="0.2">
      <c r="A8" s="53"/>
      <c r="B8" s="55" t="s">
        <v>0</v>
      </c>
      <c r="C8" s="55" t="s">
        <v>1</v>
      </c>
      <c r="D8" s="56">
        <f t="shared" ref="D8:J8" si="1">+D9+D90+D132+D255</f>
        <v>232921964.13999999</v>
      </c>
      <c r="E8" s="56">
        <f t="shared" si="1"/>
        <v>0</v>
      </c>
      <c r="F8" s="56">
        <f t="shared" si="1"/>
        <v>232921964.13999999</v>
      </c>
      <c r="G8" s="56">
        <f t="shared" si="1"/>
        <v>0</v>
      </c>
      <c r="H8" s="56">
        <f t="shared" si="1"/>
        <v>92743450.00999999</v>
      </c>
      <c r="I8" s="56">
        <f t="shared" si="1"/>
        <v>92743450.00999999</v>
      </c>
      <c r="J8" s="56">
        <f t="shared" si="1"/>
        <v>140178514.12999997</v>
      </c>
      <c r="K8" s="91"/>
      <c r="L8" s="166"/>
      <c r="M8" s="169"/>
      <c r="N8" s="169"/>
      <c r="P8" s="53"/>
      <c r="Q8" s="53"/>
      <c r="R8" s="53"/>
      <c r="T8" s="53"/>
      <c r="U8" s="53"/>
      <c r="V8" s="53"/>
      <c r="X8" s="53"/>
      <c r="Y8" s="53"/>
      <c r="Z8" s="53"/>
      <c r="AB8" s="53"/>
      <c r="AC8" s="53"/>
      <c r="AD8" s="53"/>
      <c r="AF8" s="53"/>
      <c r="AG8" s="53"/>
      <c r="AH8" s="53"/>
      <c r="AJ8" s="53"/>
      <c r="AK8" s="53"/>
      <c r="AL8" s="53"/>
      <c r="AN8" s="53"/>
      <c r="AO8" s="53"/>
      <c r="AP8" s="53"/>
      <c r="AR8" s="53"/>
      <c r="AS8" s="53"/>
      <c r="AT8" s="53"/>
      <c r="AV8" s="53"/>
      <c r="AW8" s="53"/>
      <c r="AX8" s="53"/>
      <c r="AZ8" s="53"/>
      <c r="BA8" s="53"/>
      <c r="BB8" s="53"/>
      <c r="BD8" s="53"/>
      <c r="BE8" s="53"/>
      <c r="BF8" s="53"/>
      <c r="BH8" s="53"/>
      <c r="BI8" s="53"/>
      <c r="BJ8" s="53"/>
      <c r="BL8" s="53"/>
      <c r="BM8" s="53"/>
      <c r="BN8" s="53"/>
      <c r="BP8" s="53"/>
      <c r="BQ8" s="53"/>
      <c r="BR8" s="53"/>
      <c r="BT8" s="53"/>
      <c r="BU8" s="53"/>
      <c r="BV8" s="53"/>
      <c r="BX8" s="53"/>
      <c r="BY8" s="53"/>
      <c r="BZ8" s="53"/>
      <c r="CB8" s="53"/>
      <c r="CC8" s="53"/>
      <c r="CD8" s="53"/>
      <c r="CF8" s="53"/>
      <c r="CG8" s="53"/>
      <c r="CH8" s="53"/>
      <c r="CJ8" s="53"/>
      <c r="CK8" s="53"/>
      <c r="CL8" s="53"/>
      <c r="CN8" s="53"/>
      <c r="CO8" s="53"/>
      <c r="CP8" s="53"/>
      <c r="CR8" s="53"/>
      <c r="CS8" s="53"/>
      <c r="CT8" s="53"/>
      <c r="CV8" s="53"/>
      <c r="CW8" s="53"/>
      <c r="CX8" s="53"/>
      <c r="CZ8" s="53"/>
      <c r="DA8" s="53"/>
      <c r="DB8" s="53"/>
      <c r="DD8" s="53"/>
      <c r="DE8" s="53"/>
      <c r="DF8" s="53"/>
      <c r="DH8" s="53"/>
      <c r="DI8" s="53"/>
      <c r="DJ8" s="53"/>
      <c r="DL8" s="53"/>
      <c r="DM8" s="53"/>
      <c r="DN8" s="53"/>
      <c r="DP8" s="53"/>
      <c r="DQ8" s="53"/>
      <c r="DR8" s="53"/>
      <c r="DT8" s="53"/>
      <c r="DU8" s="53"/>
      <c r="DV8" s="53"/>
      <c r="DX8" s="53"/>
      <c r="DY8" s="53"/>
      <c r="DZ8" s="53"/>
      <c r="EB8" s="53"/>
      <c r="EC8" s="53"/>
      <c r="ED8" s="53"/>
      <c r="EF8" s="53"/>
      <c r="EG8" s="53"/>
      <c r="EH8" s="53"/>
      <c r="EJ8" s="53"/>
      <c r="EK8" s="53"/>
      <c r="EL8" s="53"/>
      <c r="EN8" s="53"/>
      <c r="EO8" s="53"/>
      <c r="EP8" s="53"/>
    </row>
    <row r="9" spans="1:146" s="57" customFormat="1" ht="15" customHeight="1" x14ac:dyDescent="0.2">
      <c r="A9" s="53"/>
      <c r="B9" s="55" t="s">
        <v>2</v>
      </c>
      <c r="C9" s="55" t="s">
        <v>3</v>
      </c>
      <c r="D9" s="56">
        <f t="shared" ref="D9:J9" si="2">+D10+D29+D38+D71+D85</f>
        <v>94400046.979999989</v>
      </c>
      <c r="E9" s="56">
        <f t="shared" si="2"/>
        <v>0</v>
      </c>
      <c r="F9" s="56">
        <f t="shared" si="2"/>
        <v>94400046.979999989</v>
      </c>
      <c r="G9" s="56">
        <f t="shared" si="2"/>
        <v>0</v>
      </c>
      <c r="H9" s="56">
        <f t="shared" si="2"/>
        <v>36646408.68</v>
      </c>
      <c r="I9" s="56">
        <f t="shared" si="2"/>
        <v>36646408.68</v>
      </c>
      <c r="J9" s="56">
        <f t="shared" si="2"/>
        <v>57753638.299999997</v>
      </c>
      <c r="K9" s="92"/>
      <c r="L9" s="166"/>
      <c r="M9" s="169"/>
      <c r="N9" s="169"/>
      <c r="P9" s="53"/>
      <c r="Q9" s="53"/>
      <c r="R9" s="53"/>
      <c r="T9" s="53"/>
      <c r="U9" s="53"/>
      <c r="V9" s="53"/>
      <c r="X9" s="53"/>
      <c r="Y9" s="53"/>
      <c r="Z9" s="53"/>
      <c r="AB9" s="53"/>
      <c r="AC9" s="53"/>
      <c r="AD9" s="53"/>
      <c r="AF9" s="53"/>
      <c r="AG9" s="53"/>
      <c r="AH9" s="53"/>
      <c r="AJ9" s="53"/>
      <c r="AK9" s="53"/>
      <c r="AL9" s="53"/>
      <c r="AN9" s="53"/>
      <c r="AO9" s="53"/>
      <c r="AP9" s="53"/>
      <c r="AR9" s="53"/>
      <c r="AS9" s="53"/>
      <c r="AT9" s="53"/>
      <c r="AV9" s="53"/>
      <c r="AW9" s="53"/>
      <c r="AX9" s="53"/>
      <c r="AZ9" s="53"/>
      <c r="BA9" s="53"/>
      <c r="BB9" s="53"/>
      <c r="BD9" s="53"/>
      <c r="BE9" s="53"/>
      <c r="BF9" s="53"/>
      <c r="BH9" s="53"/>
      <c r="BI9" s="53"/>
      <c r="BJ9" s="53"/>
      <c r="BL9" s="53"/>
      <c r="BM9" s="53"/>
      <c r="BN9" s="53"/>
      <c r="BP9" s="53"/>
      <c r="BQ9" s="53"/>
      <c r="BR9" s="53"/>
      <c r="BT9" s="53"/>
      <c r="BU9" s="53"/>
      <c r="BV9" s="53"/>
      <c r="BX9" s="53"/>
      <c r="BY9" s="53"/>
      <c r="BZ9" s="53"/>
      <c r="CB9" s="53"/>
      <c r="CC9" s="53"/>
      <c r="CD9" s="53"/>
      <c r="CF9" s="53"/>
      <c r="CG9" s="53"/>
      <c r="CH9" s="53"/>
      <c r="CJ9" s="53"/>
      <c r="CK9" s="53"/>
      <c r="CL9" s="53"/>
      <c r="CN9" s="53"/>
      <c r="CO9" s="53"/>
      <c r="CP9" s="53"/>
      <c r="CR9" s="53"/>
      <c r="CS9" s="53"/>
      <c r="CT9" s="53"/>
      <c r="CV9" s="53"/>
      <c r="CW9" s="53"/>
      <c r="CX9" s="53"/>
      <c r="CZ9" s="53"/>
      <c r="DA9" s="53"/>
      <c r="DB9" s="53"/>
      <c r="DD9" s="53"/>
      <c r="DE9" s="53"/>
      <c r="DF9" s="53"/>
      <c r="DH9" s="53"/>
      <c r="DI9" s="53"/>
      <c r="DJ9" s="53"/>
      <c r="DL9" s="53"/>
      <c r="DM9" s="53"/>
      <c r="DN9" s="53"/>
      <c r="DP9" s="53"/>
      <c r="DQ9" s="53"/>
      <c r="DR9" s="53"/>
      <c r="DT9" s="53"/>
      <c r="DU9" s="53"/>
      <c r="DV9" s="53"/>
      <c r="DX9" s="53"/>
      <c r="DY9" s="53"/>
      <c r="DZ9" s="53"/>
      <c r="EB9" s="53"/>
      <c r="EC9" s="53"/>
      <c r="ED9" s="53"/>
      <c r="EF9" s="53"/>
      <c r="EG9" s="53"/>
      <c r="EH9" s="53"/>
      <c r="EJ9" s="53"/>
      <c r="EK9" s="53"/>
      <c r="EL9" s="53"/>
      <c r="EN9" s="53"/>
      <c r="EO9" s="53"/>
      <c r="EP9" s="53"/>
    </row>
    <row r="10" spans="1:146" s="57" customFormat="1" ht="15" hidden="1" customHeight="1" x14ac:dyDescent="0.2">
      <c r="A10" s="53"/>
      <c r="B10" s="55" t="s">
        <v>4</v>
      </c>
      <c r="C10" s="55" t="s">
        <v>5</v>
      </c>
      <c r="D10" s="56">
        <f t="shared" ref="D10:J10" si="3">+D11+D15+D18+D25+D27</f>
        <v>0</v>
      </c>
      <c r="E10" s="56">
        <f t="shared" si="3"/>
        <v>0</v>
      </c>
      <c r="F10" s="56">
        <f t="shared" si="3"/>
        <v>0</v>
      </c>
      <c r="G10" s="56">
        <f t="shared" si="3"/>
        <v>0</v>
      </c>
      <c r="H10" s="56">
        <f t="shared" si="3"/>
        <v>0</v>
      </c>
      <c r="I10" s="56">
        <f t="shared" si="3"/>
        <v>0</v>
      </c>
      <c r="J10" s="56">
        <f t="shared" si="3"/>
        <v>0</v>
      </c>
      <c r="K10" s="53"/>
      <c r="L10" s="53"/>
      <c r="M10" s="58">
        <v>0</v>
      </c>
      <c r="N10" s="58">
        <f t="shared" ref="N10:N72" si="4">+I10-M10</f>
        <v>0</v>
      </c>
      <c r="P10" s="53"/>
      <c r="Q10" s="53"/>
      <c r="R10" s="53"/>
      <c r="T10" s="53"/>
      <c r="U10" s="53"/>
      <c r="V10" s="53"/>
      <c r="X10" s="53"/>
      <c r="Y10" s="53"/>
      <c r="Z10" s="53"/>
      <c r="AB10" s="53"/>
      <c r="AC10" s="53"/>
      <c r="AD10" s="53"/>
      <c r="AF10" s="53"/>
      <c r="AG10" s="53"/>
      <c r="AH10" s="53"/>
      <c r="AJ10" s="53"/>
      <c r="AK10" s="53"/>
      <c r="AL10" s="53"/>
      <c r="AN10" s="53"/>
      <c r="AO10" s="53"/>
      <c r="AP10" s="53"/>
      <c r="AR10" s="53"/>
      <c r="AS10" s="53"/>
      <c r="AT10" s="53"/>
      <c r="AV10" s="53"/>
      <c r="AW10" s="53"/>
      <c r="AX10" s="53"/>
      <c r="AZ10" s="53"/>
      <c r="BA10" s="53"/>
      <c r="BB10" s="53"/>
      <c r="BD10" s="53"/>
      <c r="BE10" s="53"/>
      <c r="BF10" s="53"/>
      <c r="BH10" s="53"/>
      <c r="BI10" s="53"/>
      <c r="BJ10" s="53"/>
      <c r="BL10" s="53"/>
      <c r="BM10" s="53"/>
      <c r="BN10" s="53"/>
      <c r="BP10" s="53"/>
      <c r="BQ10" s="53"/>
      <c r="BR10" s="53"/>
      <c r="BT10" s="53"/>
      <c r="BU10" s="53"/>
      <c r="BV10" s="53"/>
      <c r="BX10" s="53"/>
      <c r="BY10" s="53"/>
      <c r="BZ10" s="53"/>
      <c r="CB10" s="53"/>
      <c r="CC10" s="53"/>
      <c r="CD10" s="53"/>
      <c r="CF10" s="53"/>
      <c r="CG10" s="53"/>
      <c r="CH10" s="53"/>
      <c r="CJ10" s="53"/>
      <c r="CK10" s="53"/>
      <c r="CL10" s="53"/>
      <c r="CN10" s="53"/>
      <c r="CO10" s="53"/>
      <c r="CP10" s="53"/>
      <c r="CR10" s="53"/>
      <c r="CS10" s="53"/>
      <c r="CT10" s="53"/>
      <c r="CV10" s="53"/>
      <c r="CW10" s="53"/>
      <c r="CX10" s="53"/>
      <c r="CZ10" s="53"/>
      <c r="DA10" s="53"/>
      <c r="DB10" s="53"/>
      <c r="DD10" s="53"/>
      <c r="DE10" s="53"/>
      <c r="DF10" s="53"/>
      <c r="DH10" s="53"/>
      <c r="DI10" s="53"/>
      <c r="DJ10" s="53"/>
      <c r="DL10" s="53"/>
      <c r="DM10" s="53"/>
      <c r="DN10" s="53"/>
      <c r="DP10" s="53"/>
      <c r="DQ10" s="53"/>
      <c r="DR10" s="53"/>
      <c r="DT10" s="53"/>
      <c r="DU10" s="53"/>
      <c r="DV10" s="53"/>
      <c r="DX10" s="53"/>
      <c r="DY10" s="53"/>
      <c r="DZ10" s="53"/>
      <c r="EB10" s="53"/>
      <c r="EC10" s="53"/>
      <c r="ED10" s="53"/>
      <c r="EF10" s="53"/>
      <c r="EG10" s="53"/>
      <c r="EH10" s="53"/>
      <c r="EJ10" s="53"/>
      <c r="EK10" s="53"/>
      <c r="EL10" s="53"/>
      <c r="EN10" s="53"/>
      <c r="EO10" s="53"/>
      <c r="EP10" s="53"/>
    </row>
    <row r="11" spans="1:146" s="57" customFormat="1" ht="15" hidden="1" customHeight="1" x14ac:dyDescent="0.2">
      <c r="A11" s="53"/>
      <c r="B11" s="55" t="s">
        <v>6</v>
      </c>
      <c r="C11" s="55" t="s">
        <v>7</v>
      </c>
      <c r="D11" s="56">
        <f>SUM(D12:D14)</f>
        <v>0</v>
      </c>
      <c r="E11" s="56">
        <f t="shared" ref="E11:J11" si="5">SUM(E12:E14)</f>
        <v>0</v>
      </c>
      <c r="F11" s="56">
        <f t="shared" si="5"/>
        <v>0</v>
      </c>
      <c r="G11" s="56">
        <f t="shared" si="5"/>
        <v>0</v>
      </c>
      <c r="H11" s="56">
        <f t="shared" si="5"/>
        <v>0</v>
      </c>
      <c r="I11" s="56">
        <f t="shared" si="5"/>
        <v>0</v>
      </c>
      <c r="J11" s="56">
        <f t="shared" si="5"/>
        <v>0</v>
      </c>
      <c r="K11" s="53"/>
      <c r="L11" s="53"/>
      <c r="M11" s="58">
        <v>0</v>
      </c>
      <c r="N11" s="58">
        <f t="shared" si="4"/>
        <v>0</v>
      </c>
      <c r="P11" s="53"/>
      <c r="Q11" s="53"/>
      <c r="R11" s="53"/>
      <c r="T11" s="53"/>
      <c r="U11" s="53"/>
      <c r="V11" s="53"/>
      <c r="X11" s="53"/>
      <c r="Y11" s="53"/>
      <c r="Z11" s="53"/>
      <c r="AB11" s="53"/>
      <c r="AC11" s="53"/>
      <c r="AD11" s="53"/>
      <c r="AF11" s="53"/>
      <c r="AG11" s="53"/>
      <c r="AH11" s="53"/>
      <c r="AJ11" s="53"/>
      <c r="AK11" s="53"/>
      <c r="AL11" s="53"/>
      <c r="AN11" s="53"/>
      <c r="AO11" s="53"/>
      <c r="AP11" s="53"/>
      <c r="AR11" s="53"/>
      <c r="AS11" s="53"/>
      <c r="AT11" s="53"/>
      <c r="AV11" s="53"/>
      <c r="AW11" s="53"/>
      <c r="AX11" s="53"/>
      <c r="AZ11" s="53"/>
      <c r="BA11" s="53"/>
      <c r="BB11" s="53"/>
      <c r="BD11" s="53"/>
      <c r="BE11" s="53"/>
      <c r="BF11" s="53"/>
      <c r="BH11" s="53"/>
      <c r="BI11" s="53"/>
      <c r="BJ11" s="53"/>
      <c r="BL11" s="53"/>
      <c r="BM11" s="53"/>
      <c r="BN11" s="53"/>
      <c r="BP11" s="53"/>
      <c r="BQ11" s="53"/>
      <c r="BR11" s="53"/>
      <c r="BT11" s="53"/>
      <c r="BU11" s="53"/>
      <c r="BV11" s="53"/>
      <c r="BX11" s="53"/>
      <c r="BY11" s="53"/>
      <c r="BZ11" s="53"/>
      <c r="CB11" s="53"/>
      <c r="CC11" s="53"/>
      <c r="CD11" s="53"/>
      <c r="CF11" s="53"/>
      <c r="CG11" s="53"/>
      <c r="CH11" s="53"/>
      <c r="CJ11" s="53"/>
      <c r="CK11" s="53"/>
      <c r="CL11" s="53"/>
      <c r="CN11" s="53"/>
      <c r="CO11" s="53"/>
      <c r="CP11" s="53"/>
      <c r="CR11" s="53"/>
      <c r="CS11" s="53"/>
      <c r="CT11" s="53"/>
      <c r="CV11" s="53"/>
      <c r="CW11" s="53"/>
      <c r="CX11" s="53"/>
      <c r="CZ11" s="53"/>
      <c r="DA11" s="53"/>
      <c r="DB11" s="53"/>
      <c r="DD11" s="53"/>
      <c r="DE11" s="53"/>
      <c r="DF11" s="53"/>
      <c r="DH11" s="53"/>
      <c r="DI11" s="53"/>
      <c r="DJ11" s="53"/>
      <c r="DL11" s="53"/>
      <c r="DM11" s="53"/>
      <c r="DN11" s="53"/>
      <c r="DP11" s="53"/>
      <c r="DQ11" s="53"/>
      <c r="DR11" s="53"/>
      <c r="DT11" s="53"/>
      <c r="DU11" s="53"/>
      <c r="DV11" s="53"/>
      <c r="DX11" s="53"/>
      <c r="DY11" s="53"/>
      <c r="DZ11" s="53"/>
      <c r="EB11" s="53"/>
      <c r="EC11" s="53"/>
      <c r="ED11" s="53"/>
      <c r="EF11" s="53"/>
      <c r="EG11" s="53"/>
      <c r="EH11" s="53"/>
      <c r="EJ11" s="53"/>
      <c r="EK11" s="53"/>
      <c r="EL11" s="53"/>
      <c r="EN11" s="53"/>
      <c r="EO11" s="53"/>
      <c r="EP11" s="53"/>
    </row>
    <row r="12" spans="1:146" s="50" customFormat="1" ht="15" hidden="1" customHeight="1" x14ac:dyDescent="0.2">
      <c r="A12" s="48"/>
      <c r="B12" s="59" t="s">
        <v>8</v>
      </c>
      <c r="C12" s="87" t="s">
        <v>9</v>
      </c>
      <c r="D12" s="60">
        <v>0</v>
      </c>
      <c r="E12" s="60">
        <v>0</v>
      </c>
      <c r="F12" s="60">
        <f>+D12+E12</f>
        <v>0</v>
      </c>
      <c r="G12" s="60">
        <v>0</v>
      </c>
      <c r="H12" s="60">
        <v>0</v>
      </c>
      <c r="I12" s="60">
        <f>+G12+H12</f>
        <v>0</v>
      </c>
      <c r="J12" s="60">
        <v>0</v>
      </c>
      <c r="K12" s="48"/>
      <c r="L12" s="48"/>
      <c r="M12" s="86">
        <v>0</v>
      </c>
      <c r="N12" s="58">
        <f t="shared" si="4"/>
        <v>0</v>
      </c>
      <c r="P12" s="48"/>
      <c r="Q12" s="48"/>
      <c r="R12" s="48"/>
      <c r="T12" s="48"/>
      <c r="U12" s="48"/>
      <c r="V12" s="48"/>
      <c r="X12" s="48"/>
      <c r="Y12" s="48"/>
      <c r="Z12" s="48"/>
      <c r="AB12" s="48"/>
      <c r="AC12" s="48"/>
      <c r="AD12" s="48"/>
      <c r="AF12" s="48"/>
      <c r="AG12" s="48"/>
      <c r="AH12" s="48"/>
      <c r="AJ12" s="48"/>
      <c r="AK12" s="48"/>
      <c r="AL12" s="48"/>
      <c r="AN12" s="48"/>
      <c r="AO12" s="48"/>
      <c r="AP12" s="48"/>
      <c r="AR12" s="48"/>
      <c r="AS12" s="48"/>
      <c r="AT12" s="48"/>
      <c r="AV12" s="48"/>
      <c r="AW12" s="48"/>
      <c r="AX12" s="48"/>
      <c r="AZ12" s="48"/>
      <c r="BA12" s="48"/>
      <c r="BB12" s="48"/>
      <c r="BD12" s="48"/>
      <c r="BE12" s="48"/>
      <c r="BF12" s="48"/>
      <c r="BH12" s="48"/>
      <c r="BI12" s="48"/>
      <c r="BJ12" s="48"/>
      <c r="BL12" s="48"/>
      <c r="BM12" s="48"/>
      <c r="BN12" s="48"/>
      <c r="BP12" s="48"/>
      <c r="BQ12" s="48"/>
      <c r="BR12" s="48"/>
      <c r="BT12" s="48"/>
      <c r="BU12" s="48"/>
      <c r="BV12" s="48"/>
      <c r="BX12" s="48"/>
      <c r="BY12" s="48"/>
      <c r="BZ12" s="48"/>
      <c r="CB12" s="48"/>
      <c r="CC12" s="48"/>
      <c r="CD12" s="48"/>
      <c r="CF12" s="48"/>
      <c r="CG12" s="48"/>
      <c r="CH12" s="48"/>
      <c r="CJ12" s="48"/>
      <c r="CK12" s="48"/>
      <c r="CL12" s="48"/>
      <c r="CN12" s="48"/>
      <c r="CO12" s="48"/>
      <c r="CP12" s="48"/>
      <c r="CR12" s="48"/>
      <c r="CS12" s="48"/>
      <c r="CT12" s="48"/>
      <c r="CV12" s="48"/>
      <c r="CW12" s="48"/>
      <c r="CX12" s="48"/>
      <c r="CZ12" s="48"/>
      <c r="DA12" s="48"/>
      <c r="DB12" s="48"/>
      <c r="DD12" s="48"/>
      <c r="DE12" s="48"/>
      <c r="DF12" s="48"/>
      <c r="DH12" s="48"/>
      <c r="DI12" s="48"/>
      <c r="DJ12" s="48"/>
      <c r="DL12" s="48"/>
      <c r="DM12" s="48"/>
      <c r="DN12" s="48"/>
      <c r="DP12" s="48"/>
      <c r="DQ12" s="48"/>
      <c r="DR12" s="48"/>
      <c r="DT12" s="48"/>
      <c r="DU12" s="48"/>
      <c r="DV12" s="48"/>
      <c r="DX12" s="48"/>
      <c r="DY12" s="48"/>
      <c r="DZ12" s="48"/>
      <c r="EB12" s="48"/>
      <c r="EC12" s="48"/>
      <c r="ED12" s="48"/>
      <c r="EF12" s="48"/>
      <c r="EG12" s="48"/>
      <c r="EH12" s="48"/>
      <c r="EJ12" s="48"/>
      <c r="EK12" s="48"/>
      <c r="EL12" s="48"/>
      <c r="EN12" s="48"/>
      <c r="EO12" s="48"/>
      <c r="EP12" s="48"/>
    </row>
    <row r="13" spans="1:146" s="50" customFormat="1" ht="15" hidden="1" customHeight="1" x14ac:dyDescent="0.2">
      <c r="A13" s="48"/>
      <c r="B13" s="59" t="s">
        <v>10</v>
      </c>
      <c r="C13" s="59" t="s">
        <v>11</v>
      </c>
      <c r="D13" s="60">
        <v>0</v>
      </c>
      <c r="E13" s="60">
        <v>0</v>
      </c>
      <c r="F13" s="60">
        <f>+D13+E13</f>
        <v>0</v>
      </c>
      <c r="G13" s="60">
        <v>0</v>
      </c>
      <c r="H13" s="60">
        <v>0</v>
      </c>
      <c r="I13" s="60">
        <f>+G13+H13</f>
        <v>0</v>
      </c>
      <c r="J13" s="60">
        <v>0</v>
      </c>
      <c r="K13" s="48"/>
      <c r="L13" s="48"/>
      <c r="M13" s="86">
        <v>0</v>
      </c>
      <c r="N13" s="58">
        <f t="shared" si="4"/>
        <v>0</v>
      </c>
      <c r="P13" s="48"/>
      <c r="Q13" s="48"/>
      <c r="R13" s="48"/>
      <c r="T13" s="48"/>
      <c r="U13" s="48"/>
      <c r="V13" s="48"/>
      <c r="X13" s="48"/>
      <c r="Y13" s="48"/>
      <c r="Z13" s="48"/>
      <c r="AB13" s="48"/>
      <c r="AC13" s="48"/>
      <c r="AD13" s="48"/>
      <c r="AF13" s="48"/>
      <c r="AG13" s="48"/>
      <c r="AH13" s="48"/>
      <c r="AJ13" s="48"/>
      <c r="AK13" s="48"/>
      <c r="AL13" s="48"/>
      <c r="AN13" s="48"/>
      <c r="AO13" s="48"/>
      <c r="AP13" s="48"/>
      <c r="AR13" s="48"/>
      <c r="AS13" s="48"/>
      <c r="AT13" s="48"/>
      <c r="AV13" s="48"/>
      <c r="AW13" s="48"/>
      <c r="AX13" s="48"/>
      <c r="AZ13" s="48"/>
      <c r="BA13" s="48"/>
      <c r="BB13" s="48"/>
      <c r="BD13" s="48"/>
      <c r="BE13" s="48"/>
      <c r="BF13" s="48"/>
      <c r="BH13" s="48"/>
      <c r="BI13" s="48"/>
      <c r="BJ13" s="48"/>
      <c r="BL13" s="48"/>
      <c r="BM13" s="48"/>
      <c r="BN13" s="48"/>
      <c r="BP13" s="48"/>
      <c r="BQ13" s="48"/>
      <c r="BR13" s="48"/>
      <c r="BT13" s="48"/>
      <c r="BU13" s="48"/>
      <c r="BV13" s="48"/>
      <c r="BX13" s="48"/>
      <c r="BY13" s="48"/>
      <c r="BZ13" s="48"/>
      <c r="CB13" s="48"/>
      <c r="CC13" s="48"/>
      <c r="CD13" s="48"/>
      <c r="CF13" s="48"/>
      <c r="CG13" s="48"/>
      <c r="CH13" s="48"/>
      <c r="CJ13" s="48"/>
      <c r="CK13" s="48"/>
      <c r="CL13" s="48"/>
      <c r="CN13" s="48"/>
      <c r="CO13" s="48"/>
      <c r="CP13" s="48"/>
      <c r="CR13" s="48"/>
      <c r="CS13" s="48"/>
      <c r="CT13" s="48"/>
      <c r="CV13" s="48"/>
      <c r="CW13" s="48"/>
      <c r="CX13" s="48"/>
      <c r="CZ13" s="48"/>
      <c r="DA13" s="48"/>
      <c r="DB13" s="48"/>
      <c r="DD13" s="48"/>
      <c r="DE13" s="48"/>
      <c r="DF13" s="48"/>
      <c r="DH13" s="48"/>
      <c r="DI13" s="48"/>
      <c r="DJ13" s="48"/>
      <c r="DL13" s="48"/>
      <c r="DM13" s="48"/>
      <c r="DN13" s="48"/>
      <c r="DP13" s="48"/>
      <c r="DQ13" s="48"/>
      <c r="DR13" s="48"/>
      <c r="DT13" s="48"/>
      <c r="DU13" s="48"/>
      <c r="DV13" s="48"/>
      <c r="DX13" s="48"/>
      <c r="DY13" s="48"/>
      <c r="DZ13" s="48"/>
      <c r="EB13" s="48"/>
      <c r="EC13" s="48"/>
      <c r="ED13" s="48"/>
      <c r="EF13" s="48"/>
      <c r="EG13" s="48"/>
      <c r="EH13" s="48"/>
      <c r="EJ13" s="48"/>
      <c r="EK13" s="48"/>
      <c r="EL13" s="48"/>
      <c r="EN13" s="48"/>
      <c r="EO13" s="48"/>
      <c r="EP13" s="48"/>
    </row>
    <row r="14" spans="1:146" s="50" customFormat="1" ht="15" hidden="1" customHeight="1" x14ac:dyDescent="0.2">
      <c r="A14" s="48"/>
      <c r="B14" s="59" t="s">
        <v>12</v>
      </c>
      <c r="C14" s="59" t="s">
        <v>13</v>
      </c>
      <c r="D14" s="60">
        <v>0</v>
      </c>
      <c r="E14" s="60">
        <v>0</v>
      </c>
      <c r="F14" s="60">
        <f>+D14+E14</f>
        <v>0</v>
      </c>
      <c r="G14" s="60">
        <v>0</v>
      </c>
      <c r="H14" s="60">
        <v>0</v>
      </c>
      <c r="I14" s="60">
        <f>+G14+H14</f>
        <v>0</v>
      </c>
      <c r="J14" s="60">
        <v>0</v>
      </c>
      <c r="K14" s="48"/>
      <c r="L14" s="48"/>
      <c r="M14" s="86">
        <v>0</v>
      </c>
      <c r="N14" s="58">
        <f t="shared" si="4"/>
        <v>0</v>
      </c>
      <c r="P14" s="48"/>
      <c r="Q14" s="48"/>
      <c r="R14" s="48"/>
      <c r="T14" s="48"/>
      <c r="U14" s="48"/>
      <c r="V14" s="48"/>
      <c r="X14" s="48"/>
      <c r="Y14" s="48"/>
      <c r="Z14" s="48"/>
      <c r="AB14" s="48"/>
      <c r="AC14" s="48"/>
      <c r="AD14" s="48"/>
      <c r="AF14" s="48"/>
      <c r="AG14" s="48"/>
      <c r="AH14" s="48"/>
      <c r="AJ14" s="48"/>
      <c r="AK14" s="48"/>
      <c r="AL14" s="48"/>
      <c r="AN14" s="48"/>
      <c r="AO14" s="48"/>
      <c r="AP14" s="48"/>
      <c r="AR14" s="48"/>
      <c r="AS14" s="48"/>
      <c r="AT14" s="48"/>
      <c r="AV14" s="48"/>
      <c r="AW14" s="48"/>
      <c r="AX14" s="48"/>
      <c r="AZ14" s="48"/>
      <c r="BA14" s="48"/>
      <c r="BB14" s="48"/>
      <c r="BD14" s="48"/>
      <c r="BE14" s="48"/>
      <c r="BF14" s="48"/>
      <c r="BH14" s="48"/>
      <c r="BI14" s="48"/>
      <c r="BJ14" s="48"/>
      <c r="BL14" s="48"/>
      <c r="BM14" s="48"/>
      <c r="BN14" s="48"/>
      <c r="BP14" s="48"/>
      <c r="BQ14" s="48"/>
      <c r="BR14" s="48"/>
      <c r="BT14" s="48"/>
      <c r="BU14" s="48"/>
      <c r="BV14" s="48"/>
      <c r="BX14" s="48"/>
      <c r="BY14" s="48"/>
      <c r="BZ14" s="48"/>
      <c r="CB14" s="48"/>
      <c r="CC14" s="48"/>
      <c r="CD14" s="48"/>
      <c r="CF14" s="48"/>
      <c r="CG14" s="48"/>
      <c r="CH14" s="48"/>
      <c r="CJ14" s="48"/>
      <c r="CK14" s="48"/>
      <c r="CL14" s="48"/>
      <c r="CN14" s="48"/>
      <c r="CO14" s="48"/>
      <c r="CP14" s="48"/>
      <c r="CR14" s="48"/>
      <c r="CS14" s="48"/>
      <c r="CT14" s="48"/>
      <c r="CV14" s="48"/>
      <c r="CW14" s="48"/>
      <c r="CX14" s="48"/>
      <c r="CZ14" s="48"/>
      <c r="DA14" s="48"/>
      <c r="DB14" s="48"/>
      <c r="DD14" s="48"/>
      <c r="DE14" s="48"/>
      <c r="DF14" s="48"/>
      <c r="DH14" s="48"/>
      <c r="DI14" s="48"/>
      <c r="DJ14" s="48"/>
      <c r="DL14" s="48"/>
      <c r="DM14" s="48"/>
      <c r="DN14" s="48"/>
      <c r="DP14" s="48"/>
      <c r="DQ14" s="48"/>
      <c r="DR14" s="48"/>
      <c r="DT14" s="48"/>
      <c r="DU14" s="48"/>
      <c r="DV14" s="48"/>
      <c r="DX14" s="48"/>
      <c r="DY14" s="48"/>
      <c r="DZ14" s="48"/>
      <c r="EB14" s="48"/>
      <c r="EC14" s="48"/>
      <c r="ED14" s="48"/>
      <c r="EF14" s="48"/>
      <c r="EG14" s="48"/>
      <c r="EH14" s="48"/>
      <c r="EJ14" s="48"/>
      <c r="EK14" s="48"/>
      <c r="EL14" s="48"/>
      <c r="EN14" s="48"/>
      <c r="EO14" s="48"/>
      <c r="EP14" s="48"/>
    </row>
    <row r="15" spans="1:146" s="57" customFormat="1" ht="15" hidden="1" customHeight="1" x14ac:dyDescent="0.2">
      <c r="A15" s="53"/>
      <c r="B15" s="55" t="s">
        <v>14</v>
      </c>
      <c r="C15" s="55" t="s">
        <v>15</v>
      </c>
      <c r="D15" s="56">
        <f t="shared" ref="D15:J15" si="6">SUM(D16:D17)</f>
        <v>0</v>
      </c>
      <c r="E15" s="56">
        <f t="shared" si="6"/>
        <v>0</v>
      </c>
      <c r="F15" s="56">
        <f t="shared" si="6"/>
        <v>0</v>
      </c>
      <c r="G15" s="56">
        <f t="shared" si="6"/>
        <v>0</v>
      </c>
      <c r="H15" s="56">
        <f t="shared" si="6"/>
        <v>0</v>
      </c>
      <c r="I15" s="56">
        <f t="shared" si="6"/>
        <v>0</v>
      </c>
      <c r="J15" s="56">
        <f t="shared" si="6"/>
        <v>0</v>
      </c>
      <c r="K15" s="53"/>
      <c r="L15" s="53"/>
      <c r="M15" s="58">
        <v>0</v>
      </c>
      <c r="N15" s="58">
        <f t="shared" si="4"/>
        <v>0</v>
      </c>
      <c r="P15" s="53"/>
      <c r="Q15" s="53"/>
      <c r="R15" s="53"/>
      <c r="T15" s="53"/>
      <c r="U15" s="53"/>
      <c r="V15" s="53"/>
      <c r="X15" s="53"/>
      <c r="Y15" s="53"/>
      <c r="Z15" s="53"/>
      <c r="AB15" s="53"/>
      <c r="AC15" s="53"/>
      <c r="AD15" s="53"/>
      <c r="AF15" s="53"/>
      <c r="AG15" s="53"/>
      <c r="AH15" s="53"/>
      <c r="AJ15" s="53"/>
      <c r="AK15" s="53"/>
      <c r="AL15" s="53"/>
      <c r="AN15" s="53"/>
      <c r="AO15" s="53"/>
      <c r="AP15" s="53"/>
      <c r="AR15" s="53"/>
      <c r="AS15" s="53"/>
      <c r="AT15" s="53"/>
      <c r="AV15" s="53"/>
      <c r="AW15" s="53"/>
      <c r="AX15" s="53"/>
      <c r="AZ15" s="53"/>
      <c r="BA15" s="53"/>
      <c r="BB15" s="53"/>
      <c r="BD15" s="53"/>
      <c r="BE15" s="53"/>
      <c r="BF15" s="53"/>
      <c r="BH15" s="53"/>
      <c r="BI15" s="53"/>
      <c r="BJ15" s="53"/>
      <c r="BL15" s="53"/>
      <c r="BM15" s="53"/>
      <c r="BN15" s="53"/>
      <c r="BP15" s="53"/>
      <c r="BQ15" s="53"/>
      <c r="BR15" s="53"/>
      <c r="BT15" s="53"/>
      <c r="BU15" s="53"/>
      <c r="BV15" s="53"/>
      <c r="BX15" s="53"/>
      <c r="BY15" s="53"/>
      <c r="BZ15" s="53"/>
      <c r="CB15" s="53"/>
      <c r="CC15" s="53"/>
      <c r="CD15" s="53"/>
      <c r="CF15" s="53"/>
      <c r="CG15" s="53"/>
      <c r="CH15" s="53"/>
      <c r="CJ15" s="53"/>
      <c r="CK15" s="53"/>
      <c r="CL15" s="53"/>
      <c r="CN15" s="53"/>
      <c r="CO15" s="53"/>
      <c r="CP15" s="53"/>
      <c r="CR15" s="53"/>
      <c r="CS15" s="53"/>
      <c r="CT15" s="53"/>
      <c r="CV15" s="53"/>
      <c r="CW15" s="53"/>
      <c r="CX15" s="53"/>
      <c r="CZ15" s="53"/>
      <c r="DA15" s="53"/>
      <c r="DB15" s="53"/>
      <c r="DD15" s="53"/>
      <c r="DE15" s="53"/>
      <c r="DF15" s="53"/>
      <c r="DH15" s="53"/>
      <c r="DI15" s="53"/>
      <c r="DJ15" s="53"/>
      <c r="DL15" s="53"/>
      <c r="DM15" s="53"/>
      <c r="DN15" s="53"/>
      <c r="DP15" s="53"/>
      <c r="DQ15" s="53"/>
      <c r="DR15" s="53"/>
      <c r="DT15" s="53"/>
      <c r="DU15" s="53"/>
      <c r="DV15" s="53"/>
      <c r="DX15" s="53"/>
      <c r="DY15" s="53"/>
      <c r="DZ15" s="53"/>
      <c r="EB15" s="53"/>
      <c r="EC15" s="53"/>
      <c r="ED15" s="53"/>
      <c r="EF15" s="53"/>
      <c r="EG15" s="53"/>
      <c r="EH15" s="53"/>
      <c r="EJ15" s="53"/>
      <c r="EK15" s="53"/>
      <c r="EL15" s="53"/>
      <c r="EN15" s="53"/>
      <c r="EO15" s="53"/>
      <c r="EP15" s="53"/>
    </row>
    <row r="16" spans="1:146" s="50" customFormat="1" ht="15" hidden="1" customHeight="1" x14ac:dyDescent="0.2">
      <c r="A16" s="48"/>
      <c r="B16" s="59" t="s">
        <v>16</v>
      </c>
      <c r="C16" s="59" t="s">
        <v>17</v>
      </c>
      <c r="D16" s="60">
        <v>0</v>
      </c>
      <c r="E16" s="60">
        <v>0</v>
      </c>
      <c r="F16" s="60">
        <f>+D16+E16</f>
        <v>0</v>
      </c>
      <c r="G16" s="60">
        <v>0</v>
      </c>
      <c r="H16" s="60">
        <v>0</v>
      </c>
      <c r="I16" s="60">
        <f>+G16+H16</f>
        <v>0</v>
      </c>
      <c r="J16" s="60">
        <v>0</v>
      </c>
      <c r="K16" s="48"/>
      <c r="L16" s="48"/>
      <c r="M16" s="86">
        <v>0</v>
      </c>
      <c r="N16" s="58">
        <f t="shared" si="4"/>
        <v>0</v>
      </c>
      <c r="P16" s="48"/>
      <c r="Q16" s="48"/>
      <c r="R16" s="48"/>
      <c r="T16" s="48"/>
      <c r="U16" s="48"/>
      <c r="V16" s="48"/>
      <c r="X16" s="48"/>
      <c r="Y16" s="48"/>
      <c r="Z16" s="48"/>
      <c r="AB16" s="48"/>
      <c r="AC16" s="48"/>
      <c r="AD16" s="48"/>
      <c r="AF16" s="48"/>
      <c r="AG16" s="48"/>
      <c r="AH16" s="48"/>
      <c r="AJ16" s="48"/>
      <c r="AK16" s="48"/>
      <c r="AL16" s="48"/>
      <c r="AN16" s="48"/>
      <c r="AO16" s="48"/>
      <c r="AP16" s="48"/>
      <c r="AR16" s="48"/>
      <c r="AS16" s="48"/>
      <c r="AT16" s="48"/>
      <c r="AV16" s="48"/>
      <c r="AW16" s="48"/>
      <c r="AX16" s="48"/>
      <c r="AZ16" s="48"/>
      <c r="BA16" s="48"/>
      <c r="BB16" s="48"/>
      <c r="BD16" s="48"/>
      <c r="BE16" s="48"/>
      <c r="BF16" s="48"/>
      <c r="BH16" s="48"/>
      <c r="BI16" s="48"/>
      <c r="BJ16" s="48"/>
      <c r="BL16" s="48"/>
      <c r="BM16" s="48"/>
      <c r="BN16" s="48"/>
      <c r="BP16" s="48"/>
      <c r="BQ16" s="48"/>
      <c r="BR16" s="48"/>
      <c r="BT16" s="48"/>
      <c r="BU16" s="48"/>
      <c r="BV16" s="48"/>
      <c r="BX16" s="48"/>
      <c r="BY16" s="48"/>
      <c r="BZ16" s="48"/>
      <c r="CB16" s="48"/>
      <c r="CC16" s="48"/>
      <c r="CD16" s="48"/>
      <c r="CF16" s="48"/>
      <c r="CG16" s="48"/>
      <c r="CH16" s="48"/>
      <c r="CJ16" s="48"/>
      <c r="CK16" s="48"/>
      <c r="CL16" s="48"/>
      <c r="CN16" s="48"/>
      <c r="CO16" s="48"/>
      <c r="CP16" s="48"/>
      <c r="CR16" s="48"/>
      <c r="CS16" s="48"/>
      <c r="CT16" s="48"/>
      <c r="CV16" s="48"/>
      <c r="CW16" s="48"/>
      <c r="CX16" s="48"/>
      <c r="CZ16" s="48"/>
      <c r="DA16" s="48"/>
      <c r="DB16" s="48"/>
      <c r="DD16" s="48"/>
      <c r="DE16" s="48"/>
      <c r="DF16" s="48"/>
      <c r="DH16" s="48"/>
      <c r="DI16" s="48"/>
      <c r="DJ16" s="48"/>
      <c r="DL16" s="48"/>
      <c r="DM16" s="48"/>
      <c r="DN16" s="48"/>
      <c r="DP16" s="48"/>
      <c r="DQ16" s="48"/>
      <c r="DR16" s="48"/>
      <c r="DT16" s="48"/>
      <c r="DU16" s="48"/>
      <c r="DV16" s="48"/>
      <c r="DX16" s="48"/>
      <c r="DY16" s="48"/>
      <c r="DZ16" s="48"/>
      <c r="EB16" s="48"/>
      <c r="EC16" s="48"/>
      <c r="ED16" s="48"/>
      <c r="EF16" s="48"/>
      <c r="EG16" s="48"/>
      <c r="EH16" s="48"/>
      <c r="EJ16" s="48"/>
      <c r="EK16" s="48"/>
      <c r="EL16" s="48"/>
      <c r="EN16" s="48"/>
      <c r="EO16" s="48"/>
      <c r="EP16" s="48"/>
    </row>
    <row r="17" spans="1:146" s="50" customFormat="1" ht="15" hidden="1" customHeight="1" x14ac:dyDescent="0.2">
      <c r="A17" s="48"/>
      <c r="B17" s="59" t="s">
        <v>18</v>
      </c>
      <c r="C17" s="59" t="s">
        <v>19</v>
      </c>
      <c r="D17" s="60">
        <v>0</v>
      </c>
      <c r="E17" s="60">
        <v>0</v>
      </c>
      <c r="F17" s="60">
        <f>+D17+E17</f>
        <v>0</v>
      </c>
      <c r="G17" s="60">
        <v>0</v>
      </c>
      <c r="H17" s="60">
        <v>0</v>
      </c>
      <c r="I17" s="60">
        <f>+G17+H17</f>
        <v>0</v>
      </c>
      <c r="J17" s="60">
        <v>0</v>
      </c>
      <c r="K17" s="48"/>
      <c r="L17" s="48"/>
      <c r="M17" s="86">
        <v>0</v>
      </c>
      <c r="N17" s="58">
        <f t="shared" si="4"/>
        <v>0</v>
      </c>
      <c r="P17" s="48"/>
      <c r="Q17" s="48"/>
      <c r="R17" s="48"/>
      <c r="T17" s="48"/>
      <c r="U17" s="48"/>
      <c r="V17" s="48"/>
      <c r="X17" s="48"/>
      <c r="Y17" s="48"/>
      <c r="Z17" s="48"/>
      <c r="AB17" s="48"/>
      <c r="AC17" s="48"/>
      <c r="AD17" s="48"/>
      <c r="AF17" s="48"/>
      <c r="AG17" s="48"/>
      <c r="AH17" s="48"/>
      <c r="AJ17" s="48"/>
      <c r="AK17" s="48"/>
      <c r="AL17" s="48"/>
      <c r="AN17" s="48"/>
      <c r="AO17" s="48"/>
      <c r="AP17" s="48"/>
      <c r="AR17" s="48"/>
      <c r="AS17" s="48"/>
      <c r="AT17" s="48"/>
      <c r="AV17" s="48"/>
      <c r="AW17" s="48"/>
      <c r="AX17" s="48"/>
      <c r="AZ17" s="48"/>
      <c r="BA17" s="48"/>
      <c r="BB17" s="48"/>
      <c r="BD17" s="48"/>
      <c r="BE17" s="48"/>
      <c r="BF17" s="48"/>
      <c r="BH17" s="48"/>
      <c r="BI17" s="48"/>
      <c r="BJ17" s="48"/>
      <c r="BL17" s="48"/>
      <c r="BM17" s="48"/>
      <c r="BN17" s="48"/>
      <c r="BP17" s="48"/>
      <c r="BQ17" s="48"/>
      <c r="BR17" s="48"/>
      <c r="BT17" s="48"/>
      <c r="BU17" s="48"/>
      <c r="BV17" s="48"/>
      <c r="BX17" s="48"/>
      <c r="BY17" s="48"/>
      <c r="BZ17" s="48"/>
      <c r="CB17" s="48"/>
      <c r="CC17" s="48"/>
      <c r="CD17" s="48"/>
      <c r="CF17" s="48"/>
      <c r="CG17" s="48"/>
      <c r="CH17" s="48"/>
      <c r="CJ17" s="48"/>
      <c r="CK17" s="48"/>
      <c r="CL17" s="48"/>
      <c r="CN17" s="48"/>
      <c r="CO17" s="48"/>
      <c r="CP17" s="48"/>
      <c r="CR17" s="48"/>
      <c r="CS17" s="48"/>
      <c r="CT17" s="48"/>
      <c r="CV17" s="48"/>
      <c r="CW17" s="48"/>
      <c r="CX17" s="48"/>
      <c r="CZ17" s="48"/>
      <c r="DA17" s="48"/>
      <c r="DB17" s="48"/>
      <c r="DD17" s="48"/>
      <c r="DE17" s="48"/>
      <c r="DF17" s="48"/>
      <c r="DH17" s="48"/>
      <c r="DI17" s="48"/>
      <c r="DJ17" s="48"/>
      <c r="DL17" s="48"/>
      <c r="DM17" s="48"/>
      <c r="DN17" s="48"/>
      <c r="DP17" s="48"/>
      <c r="DQ17" s="48"/>
      <c r="DR17" s="48"/>
      <c r="DT17" s="48"/>
      <c r="DU17" s="48"/>
      <c r="DV17" s="48"/>
      <c r="DX17" s="48"/>
      <c r="DY17" s="48"/>
      <c r="DZ17" s="48"/>
      <c r="EB17" s="48"/>
      <c r="EC17" s="48"/>
      <c r="ED17" s="48"/>
      <c r="EF17" s="48"/>
      <c r="EG17" s="48"/>
      <c r="EH17" s="48"/>
      <c r="EJ17" s="48"/>
      <c r="EK17" s="48"/>
      <c r="EL17" s="48"/>
      <c r="EN17" s="48"/>
      <c r="EO17" s="48"/>
      <c r="EP17" s="48"/>
    </row>
    <row r="18" spans="1:146" s="57" customFormat="1" ht="15" hidden="1" customHeight="1" x14ac:dyDescent="0.2">
      <c r="A18" s="53"/>
      <c r="B18" s="55" t="s">
        <v>20</v>
      </c>
      <c r="C18" s="55" t="s">
        <v>21</v>
      </c>
      <c r="D18" s="56">
        <f t="shared" ref="D18:J18" si="7">+D19+D22</f>
        <v>0</v>
      </c>
      <c r="E18" s="56">
        <f t="shared" si="7"/>
        <v>0</v>
      </c>
      <c r="F18" s="56">
        <f t="shared" si="7"/>
        <v>0</v>
      </c>
      <c r="G18" s="56">
        <f t="shared" si="7"/>
        <v>0</v>
      </c>
      <c r="H18" s="56">
        <f t="shared" si="7"/>
        <v>0</v>
      </c>
      <c r="I18" s="56">
        <f t="shared" si="7"/>
        <v>0</v>
      </c>
      <c r="J18" s="56">
        <f t="shared" si="7"/>
        <v>0</v>
      </c>
      <c r="K18" s="53"/>
      <c r="L18" s="53"/>
      <c r="M18" s="58">
        <v>0</v>
      </c>
      <c r="N18" s="58">
        <f t="shared" si="4"/>
        <v>0</v>
      </c>
      <c r="P18" s="53"/>
      <c r="Q18" s="53"/>
      <c r="R18" s="53"/>
      <c r="T18" s="53"/>
      <c r="U18" s="53"/>
      <c r="V18" s="53"/>
      <c r="X18" s="53"/>
      <c r="Y18" s="53"/>
      <c r="Z18" s="53"/>
      <c r="AB18" s="53"/>
      <c r="AC18" s="53"/>
      <c r="AD18" s="53"/>
      <c r="AF18" s="53"/>
      <c r="AG18" s="53"/>
      <c r="AH18" s="53"/>
      <c r="AJ18" s="53"/>
      <c r="AK18" s="53"/>
      <c r="AL18" s="53"/>
      <c r="AN18" s="53"/>
      <c r="AO18" s="53"/>
      <c r="AP18" s="53"/>
      <c r="AR18" s="53"/>
      <c r="AS18" s="53"/>
      <c r="AT18" s="53"/>
      <c r="AV18" s="53"/>
      <c r="AW18" s="53"/>
      <c r="AX18" s="53"/>
      <c r="AZ18" s="53"/>
      <c r="BA18" s="53"/>
      <c r="BB18" s="53"/>
      <c r="BD18" s="53"/>
      <c r="BE18" s="53"/>
      <c r="BF18" s="53"/>
      <c r="BH18" s="53"/>
      <c r="BI18" s="53"/>
      <c r="BJ18" s="53"/>
      <c r="BL18" s="53"/>
      <c r="BM18" s="53"/>
      <c r="BN18" s="53"/>
      <c r="BP18" s="53"/>
      <c r="BQ18" s="53"/>
      <c r="BR18" s="53"/>
      <c r="BT18" s="53"/>
      <c r="BU18" s="53"/>
      <c r="BV18" s="53"/>
      <c r="BX18" s="53"/>
      <c r="BY18" s="53"/>
      <c r="BZ18" s="53"/>
      <c r="CB18" s="53"/>
      <c r="CC18" s="53"/>
      <c r="CD18" s="53"/>
      <c r="CF18" s="53"/>
      <c r="CG18" s="53"/>
      <c r="CH18" s="53"/>
      <c r="CJ18" s="53"/>
      <c r="CK18" s="53"/>
      <c r="CL18" s="53"/>
      <c r="CN18" s="53"/>
      <c r="CO18" s="53"/>
      <c r="CP18" s="53"/>
      <c r="CR18" s="53"/>
      <c r="CS18" s="53"/>
      <c r="CT18" s="53"/>
      <c r="CV18" s="53"/>
      <c r="CW18" s="53"/>
      <c r="CX18" s="53"/>
      <c r="CZ18" s="53"/>
      <c r="DA18" s="53"/>
      <c r="DB18" s="53"/>
      <c r="DD18" s="53"/>
      <c r="DE18" s="53"/>
      <c r="DF18" s="53"/>
      <c r="DH18" s="53"/>
      <c r="DI18" s="53"/>
      <c r="DJ18" s="53"/>
      <c r="DL18" s="53"/>
      <c r="DM18" s="53"/>
      <c r="DN18" s="53"/>
      <c r="DP18" s="53"/>
      <c r="DQ18" s="53"/>
      <c r="DR18" s="53"/>
      <c r="DT18" s="53"/>
      <c r="DU18" s="53"/>
      <c r="DV18" s="53"/>
      <c r="DX18" s="53"/>
      <c r="DY18" s="53"/>
      <c r="DZ18" s="53"/>
      <c r="EB18" s="53"/>
      <c r="EC18" s="53"/>
      <c r="ED18" s="53"/>
      <c r="EF18" s="53"/>
      <c r="EG18" s="53"/>
      <c r="EH18" s="53"/>
      <c r="EJ18" s="53"/>
      <c r="EK18" s="53"/>
      <c r="EL18" s="53"/>
      <c r="EN18" s="53"/>
      <c r="EO18" s="53"/>
      <c r="EP18" s="53"/>
    </row>
    <row r="19" spans="1:146" s="57" customFormat="1" ht="15" hidden="1" customHeight="1" x14ac:dyDescent="0.2">
      <c r="A19" s="53"/>
      <c r="B19" s="55" t="s">
        <v>22</v>
      </c>
      <c r="C19" s="55" t="s">
        <v>23</v>
      </c>
      <c r="D19" s="56">
        <f t="shared" ref="D19:J19" si="8">SUM(D20:D21)</f>
        <v>0</v>
      </c>
      <c r="E19" s="56">
        <f t="shared" si="8"/>
        <v>0</v>
      </c>
      <c r="F19" s="56">
        <f t="shared" si="8"/>
        <v>0</v>
      </c>
      <c r="G19" s="56">
        <f t="shared" si="8"/>
        <v>0</v>
      </c>
      <c r="H19" s="56">
        <f t="shared" si="8"/>
        <v>0</v>
      </c>
      <c r="I19" s="56">
        <f t="shared" si="8"/>
        <v>0</v>
      </c>
      <c r="J19" s="56">
        <f t="shared" si="8"/>
        <v>0</v>
      </c>
      <c r="K19" s="53"/>
      <c r="L19" s="53"/>
      <c r="M19" s="58">
        <v>0</v>
      </c>
      <c r="N19" s="58">
        <f t="shared" si="4"/>
        <v>0</v>
      </c>
      <c r="P19" s="53"/>
      <c r="Q19" s="53"/>
      <c r="R19" s="53"/>
      <c r="T19" s="53"/>
      <c r="U19" s="53"/>
      <c r="V19" s="53"/>
      <c r="X19" s="53"/>
      <c r="Y19" s="53"/>
      <c r="Z19" s="53"/>
      <c r="AB19" s="53"/>
      <c r="AC19" s="53"/>
      <c r="AD19" s="53"/>
      <c r="AF19" s="53"/>
      <c r="AG19" s="53"/>
      <c r="AH19" s="53"/>
      <c r="AJ19" s="53"/>
      <c r="AK19" s="53"/>
      <c r="AL19" s="53"/>
      <c r="AN19" s="53"/>
      <c r="AO19" s="53"/>
      <c r="AP19" s="53"/>
      <c r="AR19" s="53"/>
      <c r="AS19" s="53"/>
      <c r="AT19" s="53"/>
      <c r="AV19" s="53"/>
      <c r="AW19" s="53"/>
      <c r="AX19" s="53"/>
      <c r="AZ19" s="53"/>
      <c r="BA19" s="53"/>
      <c r="BB19" s="53"/>
      <c r="BD19" s="53"/>
      <c r="BE19" s="53"/>
      <c r="BF19" s="53"/>
      <c r="BH19" s="53"/>
      <c r="BI19" s="53"/>
      <c r="BJ19" s="53"/>
      <c r="BL19" s="53"/>
      <c r="BM19" s="53"/>
      <c r="BN19" s="53"/>
      <c r="BP19" s="53"/>
      <c r="BQ19" s="53"/>
      <c r="BR19" s="53"/>
      <c r="BT19" s="53"/>
      <c r="BU19" s="53"/>
      <c r="BV19" s="53"/>
      <c r="BX19" s="53"/>
      <c r="BY19" s="53"/>
      <c r="BZ19" s="53"/>
      <c r="CB19" s="53"/>
      <c r="CC19" s="53"/>
      <c r="CD19" s="53"/>
      <c r="CF19" s="53"/>
      <c r="CG19" s="53"/>
      <c r="CH19" s="53"/>
      <c r="CJ19" s="53"/>
      <c r="CK19" s="53"/>
      <c r="CL19" s="53"/>
      <c r="CN19" s="53"/>
      <c r="CO19" s="53"/>
      <c r="CP19" s="53"/>
      <c r="CR19" s="53"/>
      <c r="CS19" s="53"/>
      <c r="CT19" s="53"/>
      <c r="CV19" s="53"/>
      <c r="CW19" s="53"/>
      <c r="CX19" s="53"/>
      <c r="CZ19" s="53"/>
      <c r="DA19" s="53"/>
      <c r="DB19" s="53"/>
      <c r="DD19" s="53"/>
      <c r="DE19" s="53"/>
      <c r="DF19" s="53"/>
      <c r="DH19" s="53"/>
      <c r="DI19" s="53"/>
      <c r="DJ19" s="53"/>
      <c r="DL19" s="53"/>
      <c r="DM19" s="53"/>
      <c r="DN19" s="53"/>
      <c r="DP19" s="53"/>
      <c r="DQ19" s="53"/>
      <c r="DR19" s="53"/>
      <c r="DT19" s="53"/>
      <c r="DU19" s="53"/>
      <c r="DV19" s="53"/>
      <c r="DX19" s="53"/>
      <c r="DY19" s="53"/>
      <c r="DZ19" s="53"/>
      <c r="EB19" s="53"/>
      <c r="EC19" s="53"/>
      <c r="ED19" s="53"/>
      <c r="EF19" s="53"/>
      <c r="EG19" s="53"/>
      <c r="EH19" s="53"/>
      <c r="EJ19" s="53"/>
      <c r="EK19" s="53"/>
      <c r="EL19" s="53"/>
      <c r="EN19" s="53"/>
      <c r="EO19" s="53"/>
      <c r="EP19" s="53"/>
    </row>
    <row r="20" spans="1:146" s="50" customFormat="1" ht="15" hidden="1" customHeight="1" x14ac:dyDescent="0.2">
      <c r="A20" s="48"/>
      <c r="B20" s="59" t="s">
        <v>24</v>
      </c>
      <c r="C20" s="59" t="s">
        <v>25</v>
      </c>
      <c r="D20" s="60">
        <v>0</v>
      </c>
      <c r="E20" s="60">
        <v>0</v>
      </c>
      <c r="F20" s="60">
        <f>+D20+E20</f>
        <v>0</v>
      </c>
      <c r="G20" s="60">
        <v>0</v>
      </c>
      <c r="H20" s="60">
        <v>0</v>
      </c>
      <c r="I20" s="60">
        <f>+G20+H20</f>
        <v>0</v>
      </c>
      <c r="J20" s="60">
        <v>0</v>
      </c>
      <c r="K20" s="48"/>
      <c r="L20" s="48"/>
      <c r="M20" s="86">
        <v>0</v>
      </c>
      <c r="N20" s="58">
        <f t="shared" si="4"/>
        <v>0</v>
      </c>
      <c r="P20" s="48"/>
      <c r="Q20" s="48"/>
      <c r="R20" s="48"/>
      <c r="T20" s="48"/>
      <c r="U20" s="48"/>
      <c r="V20" s="48"/>
      <c r="X20" s="48"/>
      <c r="Y20" s="48"/>
      <c r="Z20" s="48"/>
      <c r="AB20" s="48"/>
      <c r="AC20" s="48"/>
      <c r="AD20" s="48"/>
      <c r="AF20" s="48"/>
      <c r="AG20" s="48"/>
      <c r="AH20" s="48"/>
      <c r="AJ20" s="48"/>
      <c r="AK20" s="48"/>
      <c r="AL20" s="48"/>
      <c r="AN20" s="48"/>
      <c r="AO20" s="48"/>
      <c r="AP20" s="48"/>
      <c r="AR20" s="48"/>
      <c r="AS20" s="48"/>
      <c r="AT20" s="48"/>
      <c r="AV20" s="48"/>
      <c r="AW20" s="48"/>
      <c r="AX20" s="48"/>
      <c r="AZ20" s="48"/>
      <c r="BA20" s="48"/>
      <c r="BB20" s="48"/>
      <c r="BD20" s="48"/>
      <c r="BE20" s="48"/>
      <c r="BF20" s="48"/>
      <c r="BH20" s="48"/>
      <c r="BI20" s="48"/>
      <c r="BJ20" s="48"/>
      <c r="BL20" s="48"/>
      <c r="BM20" s="48"/>
      <c r="BN20" s="48"/>
      <c r="BP20" s="48"/>
      <c r="BQ20" s="48"/>
      <c r="BR20" s="48"/>
      <c r="BT20" s="48"/>
      <c r="BU20" s="48"/>
      <c r="BV20" s="48"/>
      <c r="BX20" s="48"/>
      <c r="BY20" s="48"/>
      <c r="BZ20" s="48"/>
      <c r="CB20" s="48"/>
      <c r="CC20" s="48"/>
      <c r="CD20" s="48"/>
      <c r="CF20" s="48"/>
      <c r="CG20" s="48"/>
      <c r="CH20" s="48"/>
      <c r="CJ20" s="48"/>
      <c r="CK20" s="48"/>
      <c r="CL20" s="48"/>
      <c r="CN20" s="48"/>
      <c r="CO20" s="48"/>
      <c r="CP20" s="48"/>
      <c r="CR20" s="48"/>
      <c r="CS20" s="48"/>
      <c r="CT20" s="48"/>
      <c r="CV20" s="48"/>
      <c r="CW20" s="48"/>
      <c r="CX20" s="48"/>
      <c r="CZ20" s="48"/>
      <c r="DA20" s="48"/>
      <c r="DB20" s="48"/>
      <c r="DD20" s="48"/>
      <c r="DE20" s="48"/>
      <c r="DF20" s="48"/>
      <c r="DH20" s="48"/>
      <c r="DI20" s="48"/>
      <c r="DJ20" s="48"/>
      <c r="DL20" s="48"/>
      <c r="DM20" s="48"/>
      <c r="DN20" s="48"/>
      <c r="DP20" s="48"/>
      <c r="DQ20" s="48"/>
      <c r="DR20" s="48"/>
      <c r="DT20" s="48"/>
      <c r="DU20" s="48"/>
      <c r="DV20" s="48"/>
      <c r="DX20" s="48"/>
      <c r="DY20" s="48"/>
      <c r="DZ20" s="48"/>
      <c r="EB20" s="48"/>
      <c r="EC20" s="48"/>
      <c r="ED20" s="48"/>
      <c r="EF20" s="48"/>
      <c r="EG20" s="48"/>
      <c r="EH20" s="48"/>
      <c r="EJ20" s="48"/>
      <c r="EK20" s="48"/>
      <c r="EL20" s="48"/>
      <c r="EN20" s="48"/>
      <c r="EO20" s="48"/>
      <c r="EP20" s="48"/>
    </row>
    <row r="21" spans="1:146" s="50" customFormat="1" ht="15" hidden="1" customHeight="1" x14ac:dyDescent="0.2">
      <c r="A21" s="48"/>
      <c r="B21" s="59" t="s">
        <v>26</v>
      </c>
      <c r="C21" s="59" t="s">
        <v>27</v>
      </c>
      <c r="D21" s="60">
        <v>0</v>
      </c>
      <c r="E21" s="60">
        <v>0</v>
      </c>
      <c r="F21" s="60">
        <f>+D21+E21</f>
        <v>0</v>
      </c>
      <c r="G21" s="60">
        <v>0</v>
      </c>
      <c r="H21" s="60">
        <v>0</v>
      </c>
      <c r="I21" s="60">
        <f>+G21+H21</f>
        <v>0</v>
      </c>
      <c r="J21" s="60">
        <v>0</v>
      </c>
      <c r="K21" s="48"/>
      <c r="L21" s="48"/>
      <c r="M21" s="86">
        <v>0</v>
      </c>
      <c r="N21" s="58">
        <f t="shared" si="4"/>
        <v>0</v>
      </c>
      <c r="P21" s="48"/>
      <c r="Q21" s="48"/>
      <c r="R21" s="48"/>
      <c r="T21" s="48"/>
      <c r="U21" s="48"/>
      <c r="V21" s="48"/>
      <c r="X21" s="48"/>
      <c r="Y21" s="48"/>
      <c r="Z21" s="48"/>
      <c r="AB21" s="48"/>
      <c r="AC21" s="48"/>
      <c r="AD21" s="48"/>
      <c r="AF21" s="48"/>
      <c r="AG21" s="48"/>
      <c r="AH21" s="48"/>
      <c r="AJ21" s="48"/>
      <c r="AK21" s="48"/>
      <c r="AL21" s="48"/>
      <c r="AN21" s="48"/>
      <c r="AO21" s="48"/>
      <c r="AP21" s="48"/>
      <c r="AR21" s="48"/>
      <c r="AS21" s="48"/>
      <c r="AT21" s="48"/>
      <c r="AV21" s="48"/>
      <c r="AW21" s="48"/>
      <c r="AX21" s="48"/>
      <c r="AZ21" s="48"/>
      <c r="BA21" s="48"/>
      <c r="BB21" s="48"/>
      <c r="BD21" s="48"/>
      <c r="BE21" s="48"/>
      <c r="BF21" s="48"/>
      <c r="BH21" s="48"/>
      <c r="BI21" s="48"/>
      <c r="BJ21" s="48"/>
      <c r="BL21" s="48"/>
      <c r="BM21" s="48"/>
      <c r="BN21" s="48"/>
      <c r="BP21" s="48"/>
      <c r="BQ21" s="48"/>
      <c r="BR21" s="48"/>
      <c r="BT21" s="48"/>
      <c r="BU21" s="48"/>
      <c r="BV21" s="48"/>
      <c r="BX21" s="48"/>
      <c r="BY21" s="48"/>
      <c r="BZ21" s="48"/>
      <c r="CB21" s="48"/>
      <c r="CC21" s="48"/>
      <c r="CD21" s="48"/>
      <c r="CF21" s="48"/>
      <c r="CG21" s="48"/>
      <c r="CH21" s="48"/>
      <c r="CJ21" s="48"/>
      <c r="CK21" s="48"/>
      <c r="CL21" s="48"/>
      <c r="CN21" s="48"/>
      <c r="CO21" s="48"/>
      <c r="CP21" s="48"/>
      <c r="CR21" s="48"/>
      <c r="CS21" s="48"/>
      <c r="CT21" s="48"/>
      <c r="CV21" s="48"/>
      <c r="CW21" s="48"/>
      <c r="CX21" s="48"/>
      <c r="CZ21" s="48"/>
      <c r="DA21" s="48"/>
      <c r="DB21" s="48"/>
      <c r="DD21" s="48"/>
      <c r="DE21" s="48"/>
      <c r="DF21" s="48"/>
      <c r="DH21" s="48"/>
      <c r="DI21" s="48"/>
      <c r="DJ21" s="48"/>
      <c r="DL21" s="48"/>
      <c r="DM21" s="48"/>
      <c r="DN21" s="48"/>
      <c r="DP21" s="48"/>
      <c r="DQ21" s="48"/>
      <c r="DR21" s="48"/>
      <c r="DT21" s="48"/>
      <c r="DU21" s="48"/>
      <c r="DV21" s="48"/>
      <c r="DX21" s="48"/>
      <c r="DY21" s="48"/>
      <c r="DZ21" s="48"/>
      <c r="EB21" s="48"/>
      <c r="EC21" s="48"/>
      <c r="ED21" s="48"/>
      <c r="EF21" s="48"/>
      <c r="EG21" s="48"/>
      <c r="EH21" s="48"/>
      <c r="EJ21" s="48"/>
      <c r="EK21" s="48"/>
      <c r="EL21" s="48"/>
      <c r="EN21" s="48"/>
      <c r="EO21" s="48"/>
      <c r="EP21" s="48"/>
    </row>
    <row r="22" spans="1:146" s="57" customFormat="1" ht="15" hidden="1" customHeight="1" x14ac:dyDescent="0.2">
      <c r="A22" s="53"/>
      <c r="B22" s="55" t="s">
        <v>28</v>
      </c>
      <c r="C22" s="55" t="s">
        <v>29</v>
      </c>
      <c r="D22" s="56">
        <f t="shared" ref="D22:J22" si="9">SUM(D23:D24)</f>
        <v>0</v>
      </c>
      <c r="E22" s="56">
        <f t="shared" si="9"/>
        <v>0</v>
      </c>
      <c r="F22" s="56">
        <f t="shared" si="9"/>
        <v>0</v>
      </c>
      <c r="G22" s="56">
        <f t="shared" si="9"/>
        <v>0</v>
      </c>
      <c r="H22" s="56">
        <f t="shared" si="9"/>
        <v>0</v>
      </c>
      <c r="I22" s="56">
        <f t="shared" si="9"/>
        <v>0</v>
      </c>
      <c r="J22" s="56">
        <f t="shared" si="9"/>
        <v>0</v>
      </c>
      <c r="K22" s="53"/>
      <c r="L22" s="53"/>
      <c r="M22" s="58">
        <v>0</v>
      </c>
      <c r="N22" s="58">
        <f t="shared" si="4"/>
        <v>0</v>
      </c>
      <c r="P22" s="53"/>
      <c r="Q22" s="53"/>
      <c r="R22" s="53"/>
      <c r="T22" s="53"/>
      <c r="U22" s="53"/>
      <c r="V22" s="53"/>
      <c r="X22" s="53"/>
      <c r="Y22" s="53"/>
      <c r="Z22" s="53"/>
      <c r="AB22" s="53"/>
      <c r="AC22" s="53"/>
      <c r="AD22" s="53"/>
      <c r="AF22" s="53"/>
      <c r="AG22" s="53"/>
      <c r="AH22" s="53"/>
      <c r="AJ22" s="53"/>
      <c r="AK22" s="53"/>
      <c r="AL22" s="53"/>
      <c r="AN22" s="53"/>
      <c r="AO22" s="53"/>
      <c r="AP22" s="53"/>
      <c r="AR22" s="53"/>
      <c r="AS22" s="53"/>
      <c r="AT22" s="53"/>
      <c r="AV22" s="53"/>
      <c r="AW22" s="53"/>
      <c r="AX22" s="53"/>
      <c r="AZ22" s="53"/>
      <c r="BA22" s="53"/>
      <c r="BB22" s="53"/>
      <c r="BD22" s="53"/>
      <c r="BE22" s="53"/>
      <c r="BF22" s="53"/>
      <c r="BH22" s="53"/>
      <c r="BI22" s="53"/>
      <c r="BJ22" s="53"/>
      <c r="BL22" s="53"/>
      <c r="BM22" s="53"/>
      <c r="BN22" s="53"/>
      <c r="BP22" s="53"/>
      <c r="BQ22" s="53"/>
      <c r="BR22" s="53"/>
      <c r="BT22" s="53"/>
      <c r="BU22" s="53"/>
      <c r="BV22" s="53"/>
      <c r="BX22" s="53"/>
      <c r="BY22" s="53"/>
      <c r="BZ22" s="53"/>
      <c r="CB22" s="53"/>
      <c r="CC22" s="53"/>
      <c r="CD22" s="53"/>
      <c r="CF22" s="53"/>
      <c r="CG22" s="53"/>
      <c r="CH22" s="53"/>
      <c r="CJ22" s="53"/>
      <c r="CK22" s="53"/>
      <c r="CL22" s="53"/>
      <c r="CN22" s="53"/>
      <c r="CO22" s="53"/>
      <c r="CP22" s="53"/>
      <c r="CR22" s="53"/>
      <c r="CS22" s="53"/>
      <c r="CT22" s="53"/>
      <c r="CV22" s="53"/>
      <c r="CW22" s="53"/>
      <c r="CX22" s="53"/>
      <c r="CZ22" s="53"/>
      <c r="DA22" s="53"/>
      <c r="DB22" s="53"/>
      <c r="DD22" s="53"/>
      <c r="DE22" s="53"/>
      <c r="DF22" s="53"/>
      <c r="DH22" s="53"/>
      <c r="DI22" s="53"/>
      <c r="DJ22" s="53"/>
      <c r="DL22" s="53"/>
      <c r="DM22" s="53"/>
      <c r="DN22" s="53"/>
      <c r="DP22" s="53"/>
      <c r="DQ22" s="53"/>
      <c r="DR22" s="53"/>
      <c r="DT22" s="53"/>
      <c r="DU22" s="53"/>
      <c r="DV22" s="53"/>
      <c r="DX22" s="53"/>
      <c r="DY22" s="53"/>
      <c r="DZ22" s="53"/>
      <c r="EB22" s="53"/>
      <c r="EC22" s="53"/>
      <c r="ED22" s="53"/>
      <c r="EF22" s="53"/>
      <c r="EG22" s="53"/>
      <c r="EH22" s="53"/>
      <c r="EJ22" s="53"/>
      <c r="EK22" s="53"/>
      <c r="EL22" s="53"/>
      <c r="EN22" s="53"/>
      <c r="EO22" s="53"/>
      <c r="EP22" s="53"/>
    </row>
    <row r="23" spans="1:146" s="50" customFormat="1" ht="15" hidden="1" customHeight="1" x14ac:dyDescent="0.2">
      <c r="A23" s="48"/>
      <c r="B23" s="59" t="s">
        <v>30</v>
      </c>
      <c r="C23" s="59" t="s">
        <v>25</v>
      </c>
      <c r="D23" s="60">
        <v>0</v>
      </c>
      <c r="E23" s="60">
        <v>0</v>
      </c>
      <c r="F23" s="60">
        <f>+D23+E23</f>
        <v>0</v>
      </c>
      <c r="G23" s="60">
        <v>0</v>
      </c>
      <c r="H23" s="60">
        <v>0</v>
      </c>
      <c r="I23" s="60">
        <f>+G23+H23</f>
        <v>0</v>
      </c>
      <c r="J23" s="60">
        <v>0</v>
      </c>
      <c r="K23" s="48"/>
      <c r="L23" s="48"/>
      <c r="M23" s="86">
        <v>0</v>
      </c>
      <c r="N23" s="58">
        <f t="shared" si="4"/>
        <v>0</v>
      </c>
      <c r="P23" s="48"/>
      <c r="Q23" s="48"/>
      <c r="R23" s="48"/>
      <c r="T23" s="48"/>
      <c r="U23" s="48"/>
      <c r="V23" s="48"/>
      <c r="X23" s="48"/>
      <c r="Y23" s="48"/>
      <c r="Z23" s="48"/>
      <c r="AB23" s="48"/>
      <c r="AC23" s="48"/>
      <c r="AD23" s="48"/>
      <c r="AF23" s="48"/>
      <c r="AG23" s="48"/>
      <c r="AH23" s="48"/>
      <c r="AJ23" s="48"/>
      <c r="AK23" s="48"/>
      <c r="AL23" s="48"/>
      <c r="AN23" s="48"/>
      <c r="AO23" s="48"/>
      <c r="AP23" s="48"/>
      <c r="AR23" s="48"/>
      <c r="AS23" s="48"/>
      <c r="AT23" s="48"/>
      <c r="AV23" s="48"/>
      <c r="AW23" s="48"/>
      <c r="AX23" s="48"/>
      <c r="AZ23" s="48"/>
      <c r="BA23" s="48"/>
      <c r="BB23" s="48"/>
      <c r="BD23" s="48"/>
      <c r="BE23" s="48"/>
      <c r="BF23" s="48"/>
      <c r="BH23" s="48"/>
      <c r="BI23" s="48"/>
      <c r="BJ23" s="48"/>
      <c r="BL23" s="48"/>
      <c r="BM23" s="48"/>
      <c r="BN23" s="48"/>
      <c r="BP23" s="48"/>
      <c r="BQ23" s="48"/>
      <c r="BR23" s="48"/>
      <c r="BT23" s="48"/>
      <c r="BU23" s="48"/>
      <c r="BV23" s="48"/>
      <c r="BX23" s="48"/>
      <c r="BY23" s="48"/>
      <c r="BZ23" s="48"/>
      <c r="CB23" s="48"/>
      <c r="CC23" s="48"/>
      <c r="CD23" s="48"/>
      <c r="CF23" s="48"/>
      <c r="CG23" s="48"/>
      <c r="CH23" s="48"/>
      <c r="CJ23" s="48"/>
      <c r="CK23" s="48"/>
      <c r="CL23" s="48"/>
      <c r="CN23" s="48"/>
      <c r="CO23" s="48"/>
      <c r="CP23" s="48"/>
      <c r="CR23" s="48"/>
      <c r="CS23" s="48"/>
      <c r="CT23" s="48"/>
      <c r="CV23" s="48"/>
      <c r="CW23" s="48"/>
      <c r="CX23" s="48"/>
      <c r="CZ23" s="48"/>
      <c r="DA23" s="48"/>
      <c r="DB23" s="48"/>
      <c r="DD23" s="48"/>
      <c r="DE23" s="48"/>
      <c r="DF23" s="48"/>
      <c r="DH23" s="48"/>
      <c r="DI23" s="48"/>
      <c r="DJ23" s="48"/>
      <c r="DL23" s="48"/>
      <c r="DM23" s="48"/>
      <c r="DN23" s="48"/>
      <c r="DP23" s="48"/>
      <c r="DQ23" s="48"/>
      <c r="DR23" s="48"/>
      <c r="DT23" s="48"/>
      <c r="DU23" s="48"/>
      <c r="DV23" s="48"/>
      <c r="DX23" s="48"/>
      <c r="DY23" s="48"/>
      <c r="DZ23" s="48"/>
      <c r="EB23" s="48"/>
      <c r="EC23" s="48"/>
      <c r="ED23" s="48"/>
      <c r="EF23" s="48"/>
      <c r="EG23" s="48"/>
      <c r="EH23" s="48"/>
      <c r="EJ23" s="48"/>
      <c r="EK23" s="48"/>
      <c r="EL23" s="48"/>
      <c r="EN23" s="48"/>
      <c r="EO23" s="48"/>
      <c r="EP23" s="48"/>
    </row>
    <row r="24" spans="1:146" s="50" customFormat="1" ht="15" hidden="1" customHeight="1" x14ac:dyDescent="0.2">
      <c r="A24" s="48"/>
      <c r="B24" s="59" t="s">
        <v>31</v>
      </c>
      <c r="C24" s="59" t="s">
        <v>27</v>
      </c>
      <c r="D24" s="60">
        <v>0</v>
      </c>
      <c r="E24" s="60">
        <v>0</v>
      </c>
      <c r="F24" s="60">
        <f>+D24+E24</f>
        <v>0</v>
      </c>
      <c r="G24" s="60">
        <v>0</v>
      </c>
      <c r="H24" s="60">
        <v>0</v>
      </c>
      <c r="I24" s="60">
        <f>+G24+H24</f>
        <v>0</v>
      </c>
      <c r="J24" s="60">
        <v>0</v>
      </c>
      <c r="K24" s="48"/>
      <c r="L24" s="48"/>
      <c r="M24" s="86">
        <v>0</v>
      </c>
      <c r="N24" s="58">
        <f t="shared" si="4"/>
        <v>0</v>
      </c>
      <c r="P24" s="48"/>
      <c r="Q24" s="48"/>
      <c r="R24" s="48"/>
      <c r="T24" s="48"/>
      <c r="U24" s="48"/>
      <c r="V24" s="48"/>
      <c r="X24" s="48"/>
      <c r="Y24" s="48"/>
      <c r="Z24" s="48"/>
      <c r="AB24" s="48"/>
      <c r="AC24" s="48"/>
      <c r="AD24" s="48"/>
      <c r="AF24" s="48"/>
      <c r="AG24" s="48"/>
      <c r="AH24" s="48"/>
      <c r="AJ24" s="48"/>
      <c r="AK24" s="48"/>
      <c r="AL24" s="48"/>
      <c r="AN24" s="48"/>
      <c r="AO24" s="48"/>
      <c r="AP24" s="48"/>
      <c r="AR24" s="48"/>
      <c r="AS24" s="48"/>
      <c r="AT24" s="48"/>
      <c r="AV24" s="48"/>
      <c r="AW24" s="48"/>
      <c r="AX24" s="48"/>
      <c r="AZ24" s="48"/>
      <c r="BA24" s="48"/>
      <c r="BB24" s="48"/>
      <c r="BD24" s="48"/>
      <c r="BE24" s="48"/>
      <c r="BF24" s="48"/>
      <c r="BH24" s="48"/>
      <c r="BI24" s="48"/>
      <c r="BJ24" s="48"/>
      <c r="BL24" s="48"/>
      <c r="BM24" s="48"/>
      <c r="BN24" s="48"/>
      <c r="BP24" s="48"/>
      <c r="BQ24" s="48"/>
      <c r="BR24" s="48"/>
      <c r="BT24" s="48"/>
      <c r="BU24" s="48"/>
      <c r="BV24" s="48"/>
      <c r="BX24" s="48"/>
      <c r="BY24" s="48"/>
      <c r="BZ24" s="48"/>
      <c r="CB24" s="48"/>
      <c r="CC24" s="48"/>
      <c r="CD24" s="48"/>
      <c r="CF24" s="48"/>
      <c r="CG24" s="48"/>
      <c r="CH24" s="48"/>
      <c r="CJ24" s="48"/>
      <c r="CK24" s="48"/>
      <c r="CL24" s="48"/>
      <c r="CN24" s="48"/>
      <c r="CO24" s="48"/>
      <c r="CP24" s="48"/>
      <c r="CR24" s="48"/>
      <c r="CS24" s="48"/>
      <c r="CT24" s="48"/>
      <c r="CV24" s="48"/>
      <c r="CW24" s="48"/>
      <c r="CX24" s="48"/>
      <c r="CZ24" s="48"/>
      <c r="DA24" s="48"/>
      <c r="DB24" s="48"/>
      <c r="DD24" s="48"/>
      <c r="DE24" s="48"/>
      <c r="DF24" s="48"/>
      <c r="DH24" s="48"/>
      <c r="DI24" s="48"/>
      <c r="DJ24" s="48"/>
      <c r="DL24" s="48"/>
      <c r="DM24" s="48"/>
      <c r="DN24" s="48"/>
      <c r="DP24" s="48"/>
      <c r="DQ24" s="48"/>
      <c r="DR24" s="48"/>
      <c r="DT24" s="48"/>
      <c r="DU24" s="48"/>
      <c r="DV24" s="48"/>
      <c r="DX24" s="48"/>
      <c r="DY24" s="48"/>
      <c r="DZ24" s="48"/>
      <c r="EB24" s="48"/>
      <c r="EC24" s="48"/>
      <c r="ED24" s="48"/>
      <c r="EF24" s="48"/>
      <c r="EG24" s="48"/>
      <c r="EH24" s="48"/>
      <c r="EJ24" s="48"/>
      <c r="EK24" s="48"/>
      <c r="EL24" s="48"/>
      <c r="EN24" s="48"/>
      <c r="EO24" s="48"/>
      <c r="EP24" s="48"/>
    </row>
    <row r="25" spans="1:146" s="57" customFormat="1" ht="15" hidden="1" customHeight="1" x14ac:dyDescent="0.2">
      <c r="A25" s="53"/>
      <c r="B25" s="55" t="s">
        <v>32</v>
      </c>
      <c r="C25" s="55" t="s">
        <v>33</v>
      </c>
      <c r="D25" s="56">
        <f t="shared" ref="D25:J25" si="10">SUM(D26)</f>
        <v>0</v>
      </c>
      <c r="E25" s="56">
        <f t="shared" si="10"/>
        <v>0</v>
      </c>
      <c r="F25" s="56">
        <f t="shared" si="10"/>
        <v>0</v>
      </c>
      <c r="G25" s="56">
        <f t="shared" si="10"/>
        <v>0</v>
      </c>
      <c r="H25" s="56">
        <f t="shared" si="10"/>
        <v>0</v>
      </c>
      <c r="I25" s="56">
        <f t="shared" si="10"/>
        <v>0</v>
      </c>
      <c r="J25" s="56">
        <f t="shared" si="10"/>
        <v>0</v>
      </c>
      <c r="K25" s="53"/>
      <c r="L25" s="53"/>
      <c r="M25" s="58">
        <v>0</v>
      </c>
      <c r="N25" s="58">
        <f t="shared" si="4"/>
        <v>0</v>
      </c>
      <c r="P25" s="53"/>
      <c r="Q25" s="53"/>
      <c r="R25" s="53"/>
      <c r="T25" s="53"/>
      <c r="U25" s="53"/>
      <c r="V25" s="53"/>
      <c r="X25" s="53"/>
      <c r="Y25" s="53"/>
      <c r="Z25" s="53"/>
      <c r="AB25" s="53"/>
      <c r="AC25" s="53"/>
      <c r="AD25" s="53"/>
      <c r="AF25" s="53"/>
      <c r="AG25" s="53"/>
      <c r="AH25" s="53"/>
      <c r="AJ25" s="53"/>
      <c r="AK25" s="53"/>
      <c r="AL25" s="53"/>
      <c r="AN25" s="53"/>
      <c r="AO25" s="53"/>
      <c r="AP25" s="53"/>
      <c r="AR25" s="53"/>
      <c r="AS25" s="53"/>
      <c r="AT25" s="53"/>
      <c r="AV25" s="53"/>
      <c r="AW25" s="53"/>
      <c r="AX25" s="53"/>
      <c r="AZ25" s="53"/>
      <c r="BA25" s="53"/>
      <c r="BB25" s="53"/>
      <c r="BD25" s="53"/>
      <c r="BE25" s="53"/>
      <c r="BF25" s="53"/>
      <c r="BH25" s="53"/>
      <c r="BI25" s="53"/>
      <c r="BJ25" s="53"/>
      <c r="BL25" s="53"/>
      <c r="BM25" s="53"/>
      <c r="BN25" s="53"/>
      <c r="BP25" s="53"/>
      <c r="BQ25" s="53"/>
      <c r="BR25" s="53"/>
      <c r="BT25" s="53"/>
      <c r="BU25" s="53"/>
      <c r="BV25" s="53"/>
      <c r="BX25" s="53"/>
      <c r="BY25" s="53"/>
      <c r="BZ25" s="53"/>
      <c r="CB25" s="53"/>
      <c r="CC25" s="53"/>
      <c r="CD25" s="53"/>
      <c r="CF25" s="53"/>
      <c r="CG25" s="53"/>
      <c r="CH25" s="53"/>
      <c r="CJ25" s="53"/>
      <c r="CK25" s="53"/>
      <c r="CL25" s="53"/>
      <c r="CN25" s="53"/>
      <c r="CO25" s="53"/>
      <c r="CP25" s="53"/>
      <c r="CR25" s="53"/>
      <c r="CS25" s="53"/>
      <c r="CT25" s="53"/>
      <c r="CV25" s="53"/>
      <c r="CW25" s="53"/>
      <c r="CX25" s="53"/>
      <c r="CZ25" s="53"/>
      <c r="DA25" s="53"/>
      <c r="DB25" s="53"/>
      <c r="DD25" s="53"/>
      <c r="DE25" s="53"/>
      <c r="DF25" s="53"/>
      <c r="DH25" s="53"/>
      <c r="DI25" s="53"/>
      <c r="DJ25" s="53"/>
      <c r="DL25" s="53"/>
      <c r="DM25" s="53"/>
      <c r="DN25" s="53"/>
      <c r="DP25" s="53"/>
      <c r="DQ25" s="53"/>
      <c r="DR25" s="53"/>
      <c r="DT25" s="53"/>
      <c r="DU25" s="53"/>
      <c r="DV25" s="53"/>
      <c r="DX25" s="53"/>
      <c r="DY25" s="53"/>
      <c r="DZ25" s="53"/>
      <c r="EB25" s="53"/>
      <c r="EC25" s="53"/>
      <c r="ED25" s="53"/>
      <c r="EF25" s="53"/>
      <c r="EG25" s="53"/>
      <c r="EH25" s="53"/>
      <c r="EJ25" s="53"/>
      <c r="EK25" s="53"/>
      <c r="EL25" s="53"/>
      <c r="EN25" s="53"/>
      <c r="EO25" s="53"/>
      <c r="EP25" s="53"/>
    </row>
    <row r="26" spans="1:146" s="50" customFormat="1" ht="15" hidden="1" customHeight="1" x14ac:dyDescent="0.2">
      <c r="A26" s="48"/>
      <c r="B26" s="59" t="s">
        <v>34</v>
      </c>
      <c r="C26" s="59" t="s">
        <v>35</v>
      </c>
      <c r="D26" s="60">
        <v>0</v>
      </c>
      <c r="E26" s="60">
        <v>0</v>
      </c>
      <c r="F26" s="60">
        <f>+D26+E26</f>
        <v>0</v>
      </c>
      <c r="G26" s="60">
        <v>0</v>
      </c>
      <c r="H26" s="60">
        <v>0</v>
      </c>
      <c r="I26" s="60">
        <f>+G26+H26</f>
        <v>0</v>
      </c>
      <c r="J26" s="60">
        <v>0</v>
      </c>
      <c r="K26" s="48"/>
      <c r="L26" s="48"/>
      <c r="M26" s="86">
        <v>0</v>
      </c>
      <c r="N26" s="58">
        <f t="shared" si="4"/>
        <v>0</v>
      </c>
      <c r="P26" s="48"/>
      <c r="Q26" s="48"/>
      <c r="R26" s="48"/>
      <c r="T26" s="48"/>
      <c r="U26" s="48"/>
      <c r="V26" s="48"/>
      <c r="X26" s="48"/>
      <c r="Y26" s="48"/>
      <c r="Z26" s="48"/>
      <c r="AB26" s="48"/>
      <c r="AC26" s="48"/>
      <c r="AD26" s="48"/>
      <c r="AF26" s="48"/>
      <c r="AG26" s="48"/>
      <c r="AH26" s="48"/>
      <c r="AJ26" s="48"/>
      <c r="AK26" s="48"/>
      <c r="AL26" s="48"/>
      <c r="AN26" s="48"/>
      <c r="AO26" s="48"/>
      <c r="AP26" s="48"/>
      <c r="AR26" s="48"/>
      <c r="AS26" s="48"/>
      <c r="AT26" s="48"/>
      <c r="AV26" s="48"/>
      <c r="AW26" s="48"/>
      <c r="AX26" s="48"/>
      <c r="AZ26" s="48"/>
      <c r="BA26" s="48"/>
      <c r="BB26" s="48"/>
      <c r="BD26" s="48"/>
      <c r="BE26" s="48"/>
      <c r="BF26" s="48"/>
      <c r="BH26" s="48"/>
      <c r="BI26" s="48"/>
      <c r="BJ26" s="48"/>
      <c r="BL26" s="48"/>
      <c r="BM26" s="48"/>
      <c r="BN26" s="48"/>
      <c r="BP26" s="48"/>
      <c r="BQ26" s="48"/>
      <c r="BR26" s="48"/>
      <c r="BT26" s="48"/>
      <c r="BU26" s="48"/>
      <c r="BV26" s="48"/>
      <c r="BX26" s="48"/>
      <c r="BY26" s="48"/>
      <c r="BZ26" s="48"/>
      <c r="CB26" s="48"/>
      <c r="CC26" s="48"/>
      <c r="CD26" s="48"/>
      <c r="CF26" s="48"/>
      <c r="CG26" s="48"/>
      <c r="CH26" s="48"/>
      <c r="CJ26" s="48"/>
      <c r="CK26" s="48"/>
      <c r="CL26" s="48"/>
      <c r="CN26" s="48"/>
      <c r="CO26" s="48"/>
      <c r="CP26" s="48"/>
      <c r="CR26" s="48"/>
      <c r="CS26" s="48"/>
      <c r="CT26" s="48"/>
      <c r="CV26" s="48"/>
      <c r="CW26" s="48"/>
      <c r="CX26" s="48"/>
      <c r="CZ26" s="48"/>
      <c r="DA26" s="48"/>
      <c r="DB26" s="48"/>
      <c r="DD26" s="48"/>
      <c r="DE26" s="48"/>
      <c r="DF26" s="48"/>
      <c r="DH26" s="48"/>
      <c r="DI26" s="48"/>
      <c r="DJ26" s="48"/>
      <c r="DL26" s="48"/>
      <c r="DM26" s="48"/>
      <c r="DN26" s="48"/>
      <c r="DP26" s="48"/>
      <c r="DQ26" s="48"/>
      <c r="DR26" s="48"/>
      <c r="DT26" s="48"/>
      <c r="DU26" s="48"/>
      <c r="DV26" s="48"/>
      <c r="DX26" s="48"/>
      <c r="DY26" s="48"/>
      <c r="DZ26" s="48"/>
      <c r="EB26" s="48"/>
      <c r="EC26" s="48"/>
      <c r="ED26" s="48"/>
      <c r="EF26" s="48"/>
      <c r="EG26" s="48"/>
      <c r="EH26" s="48"/>
      <c r="EJ26" s="48"/>
      <c r="EK26" s="48"/>
      <c r="EL26" s="48"/>
      <c r="EN26" s="48"/>
      <c r="EO26" s="48"/>
      <c r="EP26" s="48"/>
    </row>
    <row r="27" spans="1:146" s="57" customFormat="1" ht="15" hidden="1" customHeight="1" x14ac:dyDescent="0.2">
      <c r="A27" s="53"/>
      <c r="B27" s="55" t="s">
        <v>36</v>
      </c>
      <c r="C27" s="5" t="s">
        <v>37</v>
      </c>
      <c r="D27" s="56">
        <f t="shared" ref="D27:J27" si="11">SUM(D28)</f>
        <v>0</v>
      </c>
      <c r="E27" s="56">
        <f t="shared" si="11"/>
        <v>0</v>
      </c>
      <c r="F27" s="56">
        <f t="shared" si="11"/>
        <v>0</v>
      </c>
      <c r="G27" s="56">
        <f t="shared" si="11"/>
        <v>0</v>
      </c>
      <c r="H27" s="56">
        <f t="shared" si="11"/>
        <v>0</v>
      </c>
      <c r="I27" s="56">
        <f t="shared" si="11"/>
        <v>0</v>
      </c>
      <c r="J27" s="56">
        <f t="shared" si="11"/>
        <v>0</v>
      </c>
      <c r="K27" s="53"/>
      <c r="L27" s="53"/>
      <c r="M27" s="58">
        <v>0</v>
      </c>
      <c r="N27" s="58">
        <f t="shared" si="4"/>
        <v>0</v>
      </c>
      <c r="P27" s="53"/>
      <c r="Q27" s="53"/>
      <c r="R27" s="53"/>
      <c r="T27" s="53"/>
      <c r="U27" s="53"/>
      <c r="V27" s="53"/>
      <c r="X27" s="53"/>
      <c r="Y27" s="53"/>
      <c r="Z27" s="53"/>
      <c r="AB27" s="53"/>
      <c r="AC27" s="53"/>
      <c r="AD27" s="53"/>
      <c r="AF27" s="53"/>
      <c r="AG27" s="53"/>
      <c r="AH27" s="53"/>
      <c r="AJ27" s="53"/>
      <c r="AK27" s="53"/>
      <c r="AL27" s="53"/>
      <c r="AN27" s="53"/>
      <c r="AO27" s="53"/>
      <c r="AP27" s="53"/>
      <c r="AR27" s="53"/>
      <c r="AS27" s="53"/>
      <c r="AT27" s="53"/>
      <c r="AV27" s="53"/>
      <c r="AW27" s="53"/>
      <c r="AX27" s="53"/>
      <c r="AZ27" s="53"/>
      <c r="BA27" s="53"/>
      <c r="BB27" s="53"/>
      <c r="BD27" s="53"/>
      <c r="BE27" s="53"/>
      <c r="BF27" s="53"/>
      <c r="BH27" s="53"/>
      <c r="BI27" s="53"/>
      <c r="BJ27" s="53"/>
      <c r="BL27" s="53"/>
      <c r="BM27" s="53"/>
      <c r="BN27" s="53"/>
      <c r="BP27" s="53"/>
      <c r="BQ27" s="53"/>
      <c r="BR27" s="53"/>
      <c r="BT27" s="53"/>
      <c r="BU27" s="53"/>
      <c r="BV27" s="53"/>
      <c r="BX27" s="53"/>
      <c r="BY27" s="53"/>
      <c r="BZ27" s="53"/>
      <c r="CB27" s="53"/>
      <c r="CC27" s="53"/>
      <c r="CD27" s="53"/>
      <c r="CF27" s="53"/>
      <c r="CG27" s="53"/>
      <c r="CH27" s="53"/>
      <c r="CJ27" s="53"/>
      <c r="CK27" s="53"/>
      <c r="CL27" s="53"/>
      <c r="CN27" s="53"/>
      <c r="CO27" s="53"/>
      <c r="CP27" s="53"/>
      <c r="CR27" s="53"/>
      <c r="CS27" s="53"/>
      <c r="CT27" s="53"/>
      <c r="CV27" s="53"/>
      <c r="CW27" s="53"/>
      <c r="CX27" s="53"/>
      <c r="CZ27" s="53"/>
      <c r="DA27" s="53"/>
      <c r="DB27" s="53"/>
      <c r="DD27" s="53"/>
      <c r="DE27" s="53"/>
      <c r="DF27" s="53"/>
      <c r="DH27" s="53"/>
      <c r="DI27" s="53"/>
      <c r="DJ27" s="53"/>
      <c r="DL27" s="53"/>
      <c r="DM27" s="53"/>
      <c r="DN27" s="53"/>
      <c r="DP27" s="53"/>
      <c r="DQ27" s="53"/>
      <c r="DR27" s="53"/>
      <c r="DT27" s="53"/>
      <c r="DU27" s="53"/>
      <c r="DV27" s="53"/>
      <c r="DX27" s="53"/>
      <c r="DY27" s="53"/>
      <c r="DZ27" s="53"/>
      <c r="EB27" s="53"/>
      <c r="EC27" s="53"/>
      <c r="ED27" s="53"/>
      <c r="EF27" s="53"/>
      <c r="EG27" s="53"/>
      <c r="EH27" s="53"/>
      <c r="EJ27" s="53"/>
      <c r="EK27" s="53"/>
      <c r="EL27" s="53"/>
      <c r="EN27" s="53"/>
      <c r="EO27" s="53"/>
      <c r="EP27" s="53"/>
    </row>
    <row r="28" spans="1:146" s="50" customFormat="1" ht="15" hidden="1" customHeight="1" x14ac:dyDescent="0.2">
      <c r="A28" s="48"/>
      <c r="B28" s="59" t="s">
        <v>38</v>
      </c>
      <c r="C28" s="59" t="s">
        <v>39</v>
      </c>
      <c r="D28" s="60">
        <v>0</v>
      </c>
      <c r="E28" s="60">
        <v>0</v>
      </c>
      <c r="F28" s="60">
        <f>+D28+E28</f>
        <v>0</v>
      </c>
      <c r="G28" s="60">
        <v>0</v>
      </c>
      <c r="H28" s="60">
        <v>0</v>
      </c>
      <c r="I28" s="60">
        <f>+G28+H28</f>
        <v>0</v>
      </c>
      <c r="J28" s="60">
        <v>0</v>
      </c>
      <c r="K28" s="48"/>
      <c r="L28" s="48"/>
      <c r="M28" s="86">
        <v>0</v>
      </c>
      <c r="N28" s="58">
        <f t="shared" si="4"/>
        <v>0</v>
      </c>
      <c r="P28" s="48"/>
      <c r="Q28" s="48"/>
      <c r="R28" s="48"/>
      <c r="T28" s="48"/>
      <c r="U28" s="48"/>
      <c r="V28" s="48"/>
      <c r="X28" s="48"/>
      <c r="Y28" s="48"/>
      <c r="Z28" s="48"/>
      <c r="AB28" s="48"/>
      <c r="AC28" s="48"/>
      <c r="AD28" s="48"/>
      <c r="AF28" s="48"/>
      <c r="AG28" s="48"/>
      <c r="AH28" s="48"/>
      <c r="AJ28" s="48"/>
      <c r="AK28" s="48"/>
      <c r="AL28" s="48"/>
      <c r="AN28" s="48"/>
      <c r="AO28" s="48"/>
      <c r="AP28" s="48"/>
      <c r="AR28" s="48"/>
      <c r="AS28" s="48"/>
      <c r="AT28" s="48"/>
      <c r="AV28" s="48"/>
      <c r="AW28" s="48"/>
      <c r="AX28" s="48"/>
      <c r="AZ28" s="48"/>
      <c r="BA28" s="48"/>
      <c r="BB28" s="48"/>
      <c r="BD28" s="48"/>
      <c r="BE28" s="48"/>
      <c r="BF28" s="48"/>
      <c r="BH28" s="48"/>
      <c r="BI28" s="48"/>
      <c r="BJ28" s="48"/>
      <c r="BL28" s="48"/>
      <c r="BM28" s="48"/>
      <c r="BN28" s="48"/>
      <c r="BP28" s="48"/>
      <c r="BQ28" s="48"/>
      <c r="BR28" s="48"/>
      <c r="BT28" s="48"/>
      <c r="BU28" s="48"/>
      <c r="BV28" s="48"/>
      <c r="BX28" s="48"/>
      <c r="BY28" s="48"/>
      <c r="BZ28" s="48"/>
      <c r="CB28" s="48"/>
      <c r="CC28" s="48"/>
      <c r="CD28" s="48"/>
      <c r="CF28" s="48"/>
      <c r="CG28" s="48"/>
      <c r="CH28" s="48"/>
      <c r="CJ28" s="48"/>
      <c r="CK28" s="48"/>
      <c r="CL28" s="48"/>
      <c r="CN28" s="48"/>
      <c r="CO28" s="48"/>
      <c r="CP28" s="48"/>
      <c r="CR28" s="48"/>
      <c r="CS28" s="48"/>
      <c r="CT28" s="48"/>
      <c r="CV28" s="48"/>
      <c r="CW28" s="48"/>
      <c r="CX28" s="48"/>
      <c r="CZ28" s="48"/>
      <c r="DA28" s="48"/>
      <c r="DB28" s="48"/>
      <c r="DD28" s="48"/>
      <c r="DE28" s="48"/>
      <c r="DF28" s="48"/>
      <c r="DH28" s="48"/>
      <c r="DI28" s="48"/>
      <c r="DJ28" s="48"/>
      <c r="DL28" s="48"/>
      <c r="DM28" s="48"/>
      <c r="DN28" s="48"/>
      <c r="DP28" s="48"/>
      <c r="DQ28" s="48"/>
      <c r="DR28" s="48"/>
      <c r="DT28" s="48"/>
      <c r="DU28" s="48"/>
      <c r="DV28" s="48"/>
      <c r="DX28" s="48"/>
      <c r="DY28" s="48"/>
      <c r="DZ28" s="48"/>
      <c r="EB28" s="48"/>
      <c r="EC28" s="48"/>
      <c r="ED28" s="48"/>
      <c r="EF28" s="48"/>
      <c r="EG28" s="48"/>
      <c r="EH28" s="48"/>
      <c r="EJ28" s="48"/>
      <c r="EK28" s="48"/>
      <c r="EL28" s="48"/>
      <c r="EN28" s="48"/>
      <c r="EO28" s="48"/>
      <c r="EP28" s="48"/>
    </row>
    <row r="29" spans="1:146" s="57" customFormat="1" ht="15" customHeight="1" x14ac:dyDescent="0.2">
      <c r="A29" s="53"/>
      <c r="B29" s="55" t="s">
        <v>40</v>
      </c>
      <c r="C29" s="55" t="s">
        <v>41</v>
      </c>
      <c r="D29" s="56">
        <f t="shared" ref="D29:J29" si="12">+D30+D33+D34+D35+D36+D37</f>
        <v>22000000</v>
      </c>
      <c r="E29" s="56">
        <f t="shared" si="12"/>
        <v>0</v>
      </c>
      <c r="F29" s="56">
        <f t="shared" si="12"/>
        <v>22000000</v>
      </c>
      <c r="G29" s="56">
        <f t="shared" si="12"/>
        <v>0</v>
      </c>
      <c r="H29" s="56">
        <f t="shared" si="12"/>
        <v>12612852.390000001</v>
      </c>
      <c r="I29" s="56">
        <f t="shared" si="12"/>
        <v>12612852.390000001</v>
      </c>
      <c r="J29" s="56">
        <f t="shared" si="12"/>
        <v>9387147.6099999994</v>
      </c>
      <c r="K29" s="92"/>
      <c r="L29" s="166"/>
      <c r="M29" s="169"/>
      <c r="N29" s="169"/>
      <c r="P29" s="53"/>
      <c r="Q29" s="53"/>
      <c r="R29" s="53"/>
      <c r="T29" s="53"/>
      <c r="U29" s="53"/>
      <c r="V29" s="53"/>
      <c r="X29" s="53"/>
      <c r="Y29" s="53"/>
      <c r="Z29" s="53"/>
      <c r="AB29" s="53"/>
      <c r="AC29" s="53"/>
      <c r="AD29" s="53"/>
      <c r="AF29" s="53"/>
      <c r="AG29" s="53"/>
      <c r="AH29" s="53"/>
      <c r="AJ29" s="53"/>
      <c r="AK29" s="53"/>
      <c r="AL29" s="53"/>
      <c r="AN29" s="53"/>
      <c r="AO29" s="53"/>
      <c r="AP29" s="53"/>
      <c r="AR29" s="53"/>
      <c r="AS29" s="53"/>
      <c r="AT29" s="53"/>
      <c r="AV29" s="53"/>
      <c r="AW29" s="53"/>
      <c r="AX29" s="53"/>
      <c r="AZ29" s="53"/>
      <c r="BA29" s="53"/>
      <c r="BB29" s="53"/>
      <c r="BD29" s="53"/>
      <c r="BE29" s="53"/>
      <c r="BF29" s="53"/>
      <c r="BH29" s="53"/>
      <c r="BI29" s="53"/>
      <c r="BJ29" s="53"/>
      <c r="BL29" s="53"/>
      <c r="BM29" s="53"/>
      <c r="BN29" s="53"/>
      <c r="BP29" s="53"/>
      <c r="BQ29" s="53"/>
      <c r="BR29" s="53"/>
      <c r="BT29" s="53"/>
      <c r="BU29" s="53"/>
      <c r="BV29" s="53"/>
      <c r="BX29" s="53"/>
      <c r="BY29" s="53"/>
      <c r="BZ29" s="53"/>
      <c r="CB29" s="53"/>
      <c r="CC29" s="53"/>
      <c r="CD29" s="53"/>
      <c r="CF29" s="53"/>
      <c r="CG29" s="53"/>
      <c r="CH29" s="53"/>
      <c r="CJ29" s="53"/>
      <c r="CK29" s="53"/>
      <c r="CL29" s="53"/>
      <c r="CN29" s="53"/>
      <c r="CO29" s="53"/>
      <c r="CP29" s="53"/>
      <c r="CR29" s="53"/>
      <c r="CS29" s="53"/>
      <c r="CT29" s="53"/>
      <c r="CV29" s="53"/>
      <c r="CW29" s="53"/>
      <c r="CX29" s="53"/>
      <c r="CZ29" s="53"/>
      <c r="DA29" s="53"/>
      <c r="DB29" s="53"/>
      <c r="DD29" s="53"/>
      <c r="DE29" s="53"/>
      <c r="DF29" s="53"/>
      <c r="DH29" s="53"/>
      <c r="DI29" s="53"/>
      <c r="DJ29" s="53"/>
      <c r="DL29" s="53"/>
      <c r="DM29" s="53"/>
      <c r="DN29" s="53"/>
      <c r="DP29" s="53"/>
      <c r="DQ29" s="53"/>
      <c r="DR29" s="53"/>
      <c r="DT29" s="53"/>
      <c r="DU29" s="53"/>
      <c r="DV29" s="53"/>
      <c r="DX29" s="53"/>
      <c r="DY29" s="53"/>
      <c r="DZ29" s="53"/>
      <c r="EB29" s="53"/>
      <c r="EC29" s="53"/>
      <c r="ED29" s="53"/>
      <c r="EF29" s="53"/>
      <c r="EG29" s="53"/>
      <c r="EH29" s="53"/>
      <c r="EJ29" s="53"/>
      <c r="EK29" s="53"/>
      <c r="EL29" s="53"/>
      <c r="EN29" s="53"/>
      <c r="EO29" s="53"/>
      <c r="EP29" s="53"/>
    </row>
    <row r="30" spans="1:146" s="57" customFormat="1" ht="15" customHeight="1" x14ac:dyDescent="0.2">
      <c r="A30" s="53"/>
      <c r="B30" s="55" t="s">
        <v>42</v>
      </c>
      <c r="C30" s="55" t="s">
        <v>43</v>
      </c>
      <c r="D30" s="56">
        <f>SUM(D31:D32)</f>
        <v>22000000</v>
      </c>
      <c r="E30" s="56">
        <f t="shared" ref="E30:J30" si="13">SUM(E31:E32)</f>
        <v>0</v>
      </c>
      <c r="F30" s="56">
        <f t="shared" si="13"/>
        <v>22000000</v>
      </c>
      <c r="G30" s="56">
        <f t="shared" si="13"/>
        <v>0</v>
      </c>
      <c r="H30" s="56">
        <f t="shared" si="13"/>
        <v>12612852.390000001</v>
      </c>
      <c r="I30" s="56">
        <f t="shared" si="13"/>
        <v>12612852.390000001</v>
      </c>
      <c r="J30" s="56">
        <f t="shared" si="13"/>
        <v>9387147.6099999994</v>
      </c>
      <c r="K30" s="92"/>
      <c r="L30" s="166"/>
      <c r="M30" s="169"/>
      <c r="N30" s="169"/>
      <c r="P30" s="53"/>
      <c r="Q30" s="53"/>
      <c r="R30" s="53"/>
      <c r="T30" s="53"/>
      <c r="U30" s="53"/>
      <c r="V30" s="53"/>
      <c r="X30" s="53"/>
      <c r="Y30" s="53"/>
      <c r="Z30" s="53"/>
      <c r="AB30" s="53"/>
      <c r="AC30" s="53"/>
      <c r="AD30" s="53"/>
      <c r="AF30" s="53"/>
      <c r="AG30" s="53"/>
      <c r="AH30" s="53"/>
      <c r="AJ30" s="53"/>
      <c r="AK30" s="53"/>
      <c r="AL30" s="53"/>
      <c r="AN30" s="53"/>
      <c r="AO30" s="53"/>
      <c r="AP30" s="53"/>
      <c r="AR30" s="53"/>
      <c r="AS30" s="53"/>
      <c r="AT30" s="53"/>
      <c r="AV30" s="53"/>
      <c r="AW30" s="53"/>
      <c r="AX30" s="53"/>
      <c r="AZ30" s="53"/>
      <c r="BA30" s="53"/>
      <c r="BB30" s="53"/>
      <c r="BD30" s="53"/>
      <c r="BE30" s="53"/>
      <c r="BF30" s="53"/>
      <c r="BH30" s="53"/>
      <c r="BI30" s="53"/>
      <c r="BJ30" s="53"/>
      <c r="BL30" s="53"/>
      <c r="BM30" s="53"/>
      <c r="BN30" s="53"/>
      <c r="BP30" s="53"/>
      <c r="BQ30" s="53"/>
      <c r="BR30" s="53"/>
      <c r="BT30" s="53"/>
      <c r="BU30" s="53"/>
      <c r="BV30" s="53"/>
      <c r="BX30" s="53"/>
      <c r="BY30" s="53"/>
      <c r="BZ30" s="53"/>
      <c r="CB30" s="53"/>
      <c r="CC30" s="53"/>
      <c r="CD30" s="53"/>
      <c r="CF30" s="53"/>
      <c r="CG30" s="53"/>
      <c r="CH30" s="53"/>
      <c r="CJ30" s="53"/>
      <c r="CK30" s="53"/>
      <c r="CL30" s="53"/>
      <c r="CN30" s="53"/>
      <c r="CO30" s="53"/>
      <c r="CP30" s="53"/>
      <c r="CR30" s="53"/>
      <c r="CS30" s="53"/>
      <c r="CT30" s="53"/>
      <c r="CV30" s="53"/>
      <c r="CW30" s="53"/>
      <c r="CX30" s="53"/>
      <c r="CZ30" s="53"/>
      <c r="DA30" s="53"/>
      <c r="DB30" s="53"/>
      <c r="DD30" s="53"/>
      <c r="DE30" s="53"/>
      <c r="DF30" s="53"/>
      <c r="DH30" s="53"/>
      <c r="DI30" s="53"/>
      <c r="DJ30" s="53"/>
      <c r="DL30" s="53"/>
      <c r="DM30" s="53"/>
      <c r="DN30" s="53"/>
      <c r="DP30" s="53"/>
      <c r="DQ30" s="53"/>
      <c r="DR30" s="53"/>
      <c r="DT30" s="53"/>
      <c r="DU30" s="53"/>
      <c r="DV30" s="53"/>
      <c r="DX30" s="53"/>
      <c r="DY30" s="53"/>
      <c r="DZ30" s="53"/>
      <c r="EB30" s="53"/>
      <c r="EC30" s="53"/>
      <c r="ED30" s="53"/>
      <c r="EF30" s="53"/>
      <c r="EG30" s="53"/>
      <c r="EH30" s="53"/>
      <c r="EJ30" s="53"/>
      <c r="EK30" s="53"/>
      <c r="EL30" s="53"/>
      <c r="EN30" s="53"/>
      <c r="EO30" s="53"/>
      <c r="EP30" s="53"/>
    </row>
    <row r="31" spans="1:146" s="50" customFormat="1" ht="15" customHeight="1" x14ac:dyDescent="0.2">
      <c r="A31" s="48"/>
      <c r="B31" s="59" t="s">
        <v>44</v>
      </c>
      <c r="C31" s="59" t="s">
        <v>45</v>
      </c>
      <c r="D31" s="60">
        <f>+[1]Ingresos!$D$32</f>
        <v>22000000</v>
      </c>
      <c r="E31" s="60">
        <v>0</v>
      </c>
      <c r="F31" s="60">
        <f t="shared" ref="F31:F37" si="14">+D31+E31</f>
        <v>22000000</v>
      </c>
      <c r="G31" s="60">
        <v>0</v>
      </c>
      <c r="H31" s="60">
        <v>12612852.390000001</v>
      </c>
      <c r="I31" s="60">
        <f t="shared" ref="I31:I37" si="15">+G31+H31</f>
        <v>12612852.390000001</v>
      </c>
      <c r="J31" s="60">
        <f t="shared" ref="J31:J37" si="16">+F31-I31</f>
        <v>9387147.6099999994</v>
      </c>
      <c r="K31" s="93">
        <f>+I31-'[2]Presupuestado vs. Recaudado'!$D$6</f>
        <v>-228881.29999999888</v>
      </c>
      <c r="L31" s="164">
        <f>12612852.39-I31</f>
        <v>0</v>
      </c>
      <c r="M31" s="170">
        <v>0</v>
      </c>
      <c r="N31" s="169"/>
      <c r="P31" s="48"/>
      <c r="Q31" s="48"/>
      <c r="R31" s="48"/>
      <c r="T31" s="48"/>
      <c r="U31" s="48"/>
      <c r="V31" s="48"/>
      <c r="X31" s="48"/>
      <c r="Y31" s="48"/>
      <c r="Z31" s="48"/>
      <c r="AB31" s="48"/>
      <c r="AC31" s="48"/>
      <c r="AD31" s="48"/>
      <c r="AF31" s="48"/>
      <c r="AG31" s="48"/>
      <c r="AH31" s="48"/>
      <c r="AJ31" s="48"/>
      <c r="AK31" s="48"/>
      <c r="AL31" s="48"/>
      <c r="AN31" s="48"/>
      <c r="AO31" s="48"/>
      <c r="AP31" s="48"/>
      <c r="AR31" s="48"/>
      <c r="AS31" s="48"/>
      <c r="AT31" s="48"/>
      <c r="AV31" s="48"/>
      <c r="AW31" s="48"/>
      <c r="AX31" s="48"/>
      <c r="AZ31" s="48"/>
      <c r="BA31" s="48"/>
      <c r="BB31" s="48"/>
      <c r="BD31" s="48"/>
      <c r="BE31" s="48"/>
      <c r="BF31" s="48"/>
      <c r="BH31" s="48"/>
      <c r="BI31" s="48"/>
      <c r="BJ31" s="48"/>
      <c r="BL31" s="48"/>
      <c r="BM31" s="48"/>
      <c r="BN31" s="48"/>
      <c r="BP31" s="48"/>
      <c r="BQ31" s="48"/>
      <c r="BR31" s="48"/>
      <c r="BT31" s="48"/>
      <c r="BU31" s="48"/>
      <c r="BV31" s="48"/>
      <c r="BX31" s="48"/>
      <c r="BY31" s="48"/>
      <c r="BZ31" s="48"/>
      <c r="CB31" s="48"/>
      <c r="CC31" s="48"/>
      <c r="CD31" s="48"/>
      <c r="CF31" s="48"/>
      <c r="CG31" s="48"/>
      <c r="CH31" s="48"/>
      <c r="CJ31" s="48"/>
      <c r="CK31" s="48"/>
      <c r="CL31" s="48"/>
      <c r="CN31" s="48"/>
      <c r="CO31" s="48"/>
      <c r="CP31" s="48"/>
      <c r="CR31" s="48"/>
      <c r="CS31" s="48"/>
      <c r="CT31" s="48"/>
      <c r="CV31" s="48"/>
      <c r="CW31" s="48"/>
      <c r="CX31" s="48"/>
      <c r="CZ31" s="48"/>
      <c r="DA31" s="48"/>
      <c r="DB31" s="48"/>
      <c r="DD31" s="48"/>
      <c r="DE31" s="48"/>
      <c r="DF31" s="48"/>
      <c r="DH31" s="48"/>
      <c r="DI31" s="48"/>
      <c r="DJ31" s="48"/>
      <c r="DL31" s="48"/>
      <c r="DM31" s="48"/>
      <c r="DN31" s="48"/>
      <c r="DP31" s="48"/>
      <c r="DQ31" s="48"/>
      <c r="DR31" s="48"/>
      <c r="DT31" s="48"/>
      <c r="DU31" s="48"/>
      <c r="DV31" s="48"/>
      <c r="DX31" s="48"/>
      <c r="DY31" s="48"/>
      <c r="DZ31" s="48"/>
      <c r="EB31" s="48"/>
      <c r="EC31" s="48"/>
      <c r="ED31" s="48"/>
      <c r="EF31" s="48"/>
      <c r="EG31" s="48"/>
      <c r="EH31" s="48"/>
      <c r="EJ31" s="48"/>
      <c r="EK31" s="48"/>
      <c r="EL31" s="48"/>
      <c r="EN31" s="48"/>
      <c r="EO31" s="48"/>
      <c r="EP31" s="48"/>
    </row>
    <row r="32" spans="1:146" s="50" customFormat="1" ht="15" hidden="1" customHeight="1" x14ac:dyDescent="0.2">
      <c r="A32" s="48"/>
      <c r="B32" s="59" t="s">
        <v>46</v>
      </c>
      <c r="C32" s="59" t="s">
        <v>47</v>
      </c>
      <c r="D32" s="60">
        <v>0</v>
      </c>
      <c r="E32" s="60">
        <v>0</v>
      </c>
      <c r="F32" s="60">
        <f t="shared" si="14"/>
        <v>0</v>
      </c>
      <c r="G32" s="60">
        <v>0</v>
      </c>
      <c r="H32" s="60">
        <v>0</v>
      </c>
      <c r="I32" s="60">
        <f t="shared" si="15"/>
        <v>0</v>
      </c>
      <c r="J32" s="60">
        <f t="shared" si="16"/>
        <v>0</v>
      </c>
      <c r="K32" s="48"/>
      <c r="L32" s="48"/>
      <c r="M32" s="86">
        <v>0</v>
      </c>
      <c r="N32" s="58">
        <f t="shared" si="4"/>
        <v>0</v>
      </c>
      <c r="P32" s="48"/>
      <c r="Q32" s="48"/>
      <c r="R32" s="48"/>
      <c r="T32" s="48"/>
      <c r="U32" s="48"/>
      <c r="V32" s="48"/>
      <c r="X32" s="48"/>
      <c r="Y32" s="48"/>
      <c r="Z32" s="48"/>
      <c r="AB32" s="48"/>
      <c r="AC32" s="48"/>
      <c r="AD32" s="48"/>
      <c r="AF32" s="48"/>
      <c r="AG32" s="48"/>
      <c r="AH32" s="48"/>
      <c r="AJ32" s="48"/>
      <c r="AK32" s="48"/>
      <c r="AL32" s="48"/>
      <c r="AN32" s="48"/>
      <c r="AO32" s="48"/>
      <c r="AP32" s="48"/>
      <c r="AR32" s="48"/>
      <c r="AS32" s="48"/>
      <c r="AT32" s="48"/>
      <c r="AV32" s="48"/>
      <c r="AW32" s="48"/>
      <c r="AX32" s="48"/>
      <c r="AZ32" s="48"/>
      <c r="BA32" s="48"/>
      <c r="BB32" s="48"/>
      <c r="BD32" s="48"/>
      <c r="BE32" s="48"/>
      <c r="BF32" s="48"/>
      <c r="BH32" s="48"/>
      <c r="BI32" s="48"/>
      <c r="BJ32" s="48"/>
      <c r="BL32" s="48"/>
      <c r="BM32" s="48"/>
      <c r="BN32" s="48"/>
      <c r="BP32" s="48"/>
      <c r="BQ32" s="48"/>
      <c r="BR32" s="48"/>
      <c r="BT32" s="48"/>
      <c r="BU32" s="48"/>
      <c r="BV32" s="48"/>
      <c r="BX32" s="48"/>
      <c r="BY32" s="48"/>
      <c r="BZ32" s="48"/>
      <c r="CB32" s="48"/>
      <c r="CC32" s="48"/>
      <c r="CD32" s="48"/>
      <c r="CF32" s="48"/>
      <c r="CG32" s="48"/>
      <c r="CH32" s="48"/>
      <c r="CJ32" s="48"/>
      <c r="CK32" s="48"/>
      <c r="CL32" s="48"/>
      <c r="CN32" s="48"/>
      <c r="CO32" s="48"/>
      <c r="CP32" s="48"/>
      <c r="CR32" s="48"/>
      <c r="CS32" s="48"/>
      <c r="CT32" s="48"/>
      <c r="CV32" s="48"/>
      <c r="CW32" s="48"/>
      <c r="CX32" s="48"/>
      <c r="CZ32" s="48"/>
      <c r="DA32" s="48"/>
      <c r="DB32" s="48"/>
      <c r="DD32" s="48"/>
      <c r="DE32" s="48"/>
      <c r="DF32" s="48"/>
      <c r="DH32" s="48"/>
      <c r="DI32" s="48"/>
      <c r="DJ32" s="48"/>
      <c r="DL32" s="48"/>
      <c r="DM32" s="48"/>
      <c r="DN32" s="48"/>
      <c r="DP32" s="48"/>
      <c r="DQ32" s="48"/>
      <c r="DR32" s="48"/>
      <c r="DT32" s="48"/>
      <c r="DU32" s="48"/>
      <c r="DV32" s="48"/>
      <c r="DX32" s="48"/>
      <c r="DY32" s="48"/>
      <c r="DZ32" s="48"/>
      <c r="EB32" s="48"/>
      <c r="EC32" s="48"/>
      <c r="ED32" s="48"/>
      <c r="EF32" s="48"/>
      <c r="EG32" s="48"/>
      <c r="EH32" s="48"/>
      <c r="EJ32" s="48"/>
      <c r="EK32" s="48"/>
      <c r="EL32" s="48"/>
      <c r="EN32" s="48"/>
      <c r="EO32" s="48"/>
      <c r="EP32" s="48"/>
    </row>
    <row r="33" spans="1:146" s="50" customFormat="1" ht="15" hidden="1" customHeight="1" x14ac:dyDescent="0.2">
      <c r="A33" s="48"/>
      <c r="B33" s="59" t="s">
        <v>48</v>
      </c>
      <c r="C33" s="59" t="s">
        <v>49</v>
      </c>
      <c r="D33" s="60">
        <v>0</v>
      </c>
      <c r="E33" s="60">
        <v>0</v>
      </c>
      <c r="F33" s="60">
        <f t="shared" si="14"/>
        <v>0</v>
      </c>
      <c r="G33" s="60">
        <v>0</v>
      </c>
      <c r="H33" s="60">
        <v>0</v>
      </c>
      <c r="I33" s="60">
        <f t="shared" si="15"/>
        <v>0</v>
      </c>
      <c r="J33" s="60">
        <f t="shared" si="16"/>
        <v>0</v>
      </c>
      <c r="K33" s="48"/>
      <c r="L33" s="48"/>
      <c r="M33" s="86">
        <v>0</v>
      </c>
      <c r="N33" s="58">
        <f t="shared" si="4"/>
        <v>0</v>
      </c>
      <c r="P33" s="48"/>
      <c r="Q33" s="48"/>
      <c r="R33" s="48"/>
      <c r="T33" s="48"/>
      <c r="U33" s="48"/>
      <c r="V33" s="48"/>
      <c r="X33" s="48"/>
      <c r="Y33" s="48"/>
      <c r="Z33" s="48"/>
      <c r="AB33" s="48"/>
      <c r="AC33" s="48"/>
      <c r="AD33" s="48"/>
      <c r="AF33" s="48"/>
      <c r="AG33" s="48"/>
      <c r="AH33" s="48"/>
      <c r="AJ33" s="48"/>
      <c r="AK33" s="48"/>
      <c r="AL33" s="48"/>
      <c r="AN33" s="48"/>
      <c r="AO33" s="48"/>
      <c r="AP33" s="48"/>
      <c r="AR33" s="48"/>
      <c r="AS33" s="48"/>
      <c r="AT33" s="48"/>
      <c r="AV33" s="48"/>
      <c r="AW33" s="48"/>
      <c r="AX33" s="48"/>
      <c r="AZ33" s="48"/>
      <c r="BA33" s="48"/>
      <c r="BB33" s="48"/>
      <c r="BD33" s="48"/>
      <c r="BE33" s="48"/>
      <c r="BF33" s="48"/>
      <c r="BH33" s="48"/>
      <c r="BI33" s="48"/>
      <c r="BJ33" s="48"/>
      <c r="BL33" s="48"/>
      <c r="BM33" s="48"/>
      <c r="BN33" s="48"/>
      <c r="BP33" s="48"/>
      <c r="BQ33" s="48"/>
      <c r="BR33" s="48"/>
      <c r="BT33" s="48"/>
      <c r="BU33" s="48"/>
      <c r="BV33" s="48"/>
      <c r="BX33" s="48"/>
      <c r="BY33" s="48"/>
      <c r="BZ33" s="48"/>
      <c r="CB33" s="48"/>
      <c r="CC33" s="48"/>
      <c r="CD33" s="48"/>
      <c r="CF33" s="48"/>
      <c r="CG33" s="48"/>
      <c r="CH33" s="48"/>
      <c r="CJ33" s="48"/>
      <c r="CK33" s="48"/>
      <c r="CL33" s="48"/>
      <c r="CN33" s="48"/>
      <c r="CO33" s="48"/>
      <c r="CP33" s="48"/>
      <c r="CR33" s="48"/>
      <c r="CS33" s="48"/>
      <c r="CT33" s="48"/>
      <c r="CV33" s="48"/>
      <c r="CW33" s="48"/>
      <c r="CX33" s="48"/>
      <c r="CZ33" s="48"/>
      <c r="DA33" s="48"/>
      <c r="DB33" s="48"/>
      <c r="DD33" s="48"/>
      <c r="DE33" s="48"/>
      <c r="DF33" s="48"/>
      <c r="DH33" s="48"/>
      <c r="DI33" s="48"/>
      <c r="DJ33" s="48"/>
      <c r="DL33" s="48"/>
      <c r="DM33" s="48"/>
      <c r="DN33" s="48"/>
      <c r="DP33" s="48"/>
      <c r="DQ33" s="48"/>
      <c r="DR33" s="48"/>
      <c r="DT33" s="48"/>
      <c r="DU33" s="48"/>
      <c r="DV33" s="48"/>
      <c r="DX33" s="48"/>
      <c r="DY33" s="48"/>
      <c r="DZ33" s="48"/>
      <c r="EB33" s="48"/>
      <c r="EC33" s="48"/>
      <c r="ED33" s="48"/>
      <c r="EF33" s="48"/>
      <c r="EG33" s="48"/>
      <c r="EH33" s="48"/>
      <c r="EJ33" s="48"/>
      <c r="EK33" s="48"/>
      <c r="EL33" s="48"/>
      <c r="EN33" s="48"/>
      <c r="EO33" s="48"/>
      <c r="EP33" s="48"/>
    </row>
    <row r="34" spans="1:146" s="50" customFormat="1" ht="15" hidden="1" customHeight="1" x14ac:dyDescent="0.2">
      <c r="A34" s="48"/>
      <c r="B34" s="59" t="s">
        <v>50</v>
      </c>
      <c r="C34" s="59" t="s">
        <v>51</v>
      </c>
      <c r="D34" s="60">
        <v>0</v>
      </c>
      <c r="E34" s="60">
        <v>0</v>
      </c>
      <c r="F34" s="60">
        <f t="shared" si="14"/>
        <v>0</v>
      </c>
      <c r="G34" s="60">
        <v>0</v>
      </c>
      <c r="H34" s="60">
        <v>0</v>
      </c>
      <c r="I34" s="60">
        <f t="shared" si="15"/>
        <v>0</v>
      </c>
      <c r="J34" s="60">
        <f t="shared" si="16"/>
        <v>0</v>
      </c>
      <c r="K34" s="48"/>
      <c r="L34" s="48"/>
      <c r="M34" s="86">
        <v>0</v>
      </c>
      <c r="N34" s="58">
        <f t="shared" si="4"/>
        <v>0</v>
      </c>
      <c r="P34" s="48"/>
      <c r="Q34" s="48"/>
      <c r="R34" s="48"/>
      <c r="T34" s="48"/>
      <c r="U34" s="48"/>
      <c r="V34" s="48"/>
      <c r="X34" s="48"/>
      <c r="Y34" s="48"/>
      <c r="Z34" s="48"/>
      <c r="AB34" s="48"/>
      <c r="AC34" s="48"/>
      <c r="AD34" s="48"/>
      <c r="AF34" s="48"/>
      <c r="AG34" s="48"/>
      <c r="AH34" s="48"/>
      <c r="AJ34" s="48"/>
      <c r="AK34" s="48"/>
      <c r="AL34" s="48"/>
      <c r="AN34" s="48"/>
      <c r="AO34" s="48"/>
      <c r="AP34" s="48"/>
      <c r="AR34" s="48"/>
      <c r="AS34" s="48"/>
      <c r="AT34" s="48"/>
      <c r="AV34" s="48"/>
      <c r="AW34" s="48"/>
      <c r="AX34" s="48"/>
      <c r="AZ34" s="48"/>
      <c r="BA34" s="48"/>
      <c r="BB34" s="48"/>
      <c r="BD34" s="48"/>
      <c r="BE34" s="48"/>
      <c r="BF34" s="48"/>
      <c r="BH34" s="48"/>
      <c r="BI34" s="48"/>
      <c r="BJ34" s="48"/>
      <c r="BL34" s="48"/>
      <c r="BM34" s="48"/>
      <c r="BN34" s="48"/>
      <c r="BP34" s="48"/>
      <c r="BQ34" s="48"/>
      <c r="BR34" s="48"/>
      <c r="BT34" s="48"/>
      <c r="BU34" s="48"/>
      <c r="BV34" s="48"/>
      <c r="BX34" s="48"/>
      <c r="BY34" s="48"/>
      <c r="BZ34" s="48"/>
      <c r="CB34" s="48"/>
      <c r="CC34" s="48"/>
      <c r="CD34" s="48"/>
      <c r="CF34" s="48"/>
      <c r="CG34" s="48"/>
      <c r="CH34" s="48"/>
      <c r="CJ34" s="48"/>
      <c r="CK34" s="48"/>
      <c r="CL34" s="48"/>
      <c r="CN34" s="48"/>
      <c r="CO34" s="48"/>
      <c r="CP34" s="48"/>
      <c r="CR34" s="48"/>
      <c r="CS34" s="48"/>
      <c r="CT34" s="48"/>
      <c r="CV34" s="48"/>
      <c r="CW34" s="48"/>
      <c r="CX34" s="48"/>
      <c r="CZ34" s="48"/>
      <c r="DA34" s="48"/>
      <c r="DB34" s="48"/>
      <c r="DD34" s="48"/>
      <c r="DE34" s="48"/>
      <c r="DF34" s="48"/>
      <c r="DH34" s="48"/>
      <c r="DI34" s="48"/>
      <c r="DJ34" s="48"/>
      <c r="DL34" s="48"/>
      <c r="DM34" s="48"/>
      <c r="DN34" s="48"/>
      <c r="DP34" s="48"/>
      <c r="DQ34" s="48"/>
      <c r="DR34" s="48"/>
      <c r="DT34" s="48"/>
      <c r="DU34" s="48"/>
      <c r="DV34" s="48"/>
      <c r="DX34" s="48"/>
      <c r="DY34" s="48"/>
      <c r="DZ34" s="48"/>
      <c r="EB34" s="48"/>
      <c r="EC34" s="48"/>
      <c r="ED34" s="48"/>
      <c r="EF34" s="48"/>
      <c r="EG34" s="48"/>
      <c r="EH34" s="48"/>
      <c r="EJ34" s="48"/>
      <c r="EK34" s="48"/>
      <c r="EL34" s="48"/>
      <c r="EN34" s="48"/>
      <c r="EO34" s="48"/>
      <c r="EP34" s="48"/>
    </row>
    <row r="35" spans="1:146" s="50" customFormat="1" ht="15" hidden="1" customHeight="1" x14ac:dyDescent="0.2">
      <c r="A35" s="48"/>
      <c r="B35" s="59" t="s">
        <v>52</v>
      </c>
      <c r="C35" s="59" t="s">
        <v>53</v>
      </c>
      <c r="D35" s="60">
        <v>0</v>
      </c>
      <c r="E35" s="60">
        <v>0</v>
      </c>
      <c r="F35" s="60">
        <f t="shared" si="14"/>
        <v>0</v>
      </c>
      <c r="G35" s="60">
        <v>0</v>
      </c>
      <c r="H35" s="60">
        <v>0</v>
      </c>
      <c r="I35" s="60">
        <f t="shared" si="15"/>
        <v>0</v>
      </c>
      <c r="J35" s="60">
        <f t="shared" si="16"/>
        <v>0</v>
      </c>
      <c r="K35" s="48"/>
      <c r="L35" s="48"/>
      <c r="M35" s="86">
        <v>0</v>
      </c>
      <c r="N35" s="58">
        <f t="shared" si="4"/>
        <v>0</v>
      </c>
      <c r="P35" s="48"/>
      <c r="Q35" s="48"/>
      <c r="R35" s="48"/>
      <c r="T35" s="48"/>
      <c r="U35" s="48"/>
      <c r="V35" s="48"/>
      <c r="X35" s="48"/>
      <c r="Y35" s="48"/>
      <c r="Z35" s="48"/>
      <c r="AB35" s="48"/>
      <c r="AC35" s="48"/>
      <c r="AD35" s="48"/>
      <c r="AF35" s="48"/>
      <c r="AG35" s="48"/>
      <c r="AH35" s="48"/>
      <c r="AJ35" s="48"/>
      <c r="AK35" s="48"/>
      <c r="AL35" s="48"/>
      <c r="AN35" s="48"/>
      <c r="AO35" s="48"/>
      <c r="AP35" s="48"/>
      <c r="AR35" s="48"/>
      <c r="AS35" s="48"/>
      <c r="AT35" s="48"/>
      <c r="AV35" s="48"/>
      <c r="AW35" s="48"/>
      <c r="AX35" s="48"/>
      <c r="AZ35" s="48"/>
      <c r="BA35" s="48"/>
      <c r="BB35" s="48"/>
      <c r="BD35" s="48"/>
      <c r="BE35" s="48"/>
      <c r="BF35" s="48"/>
      <c r="BH35" s="48"/>
      <c r="BI35" s="48"/>
      <c r="BJ35" s="48"/>
      <c r="BL35" s="48"/>
      <c r="BM35" s="48"/>
      <c r="BN35" s="48"/>
      <c r="BP35" s="48"/>
      <c r="BQ35" s="48"/>
      <c r="BR35" s="48"/>
      <c r="BT35" s="48"/>
      <c r="BU35" s="48"/>
      <c r="BV35" s="48"/>
      <c r="BX35" s="48"/>
      <c r="BY35" s="48"/>
      <c r="BZ35" s="48"/>
      <c r="CB35" s="48"/>
      <c r="CC35" s="48"/>
      <c r="CD35" s="48"/>
      <c r="CF35" s="48"/>
      <c r="CG35" s="48"/>
      <c r="CH35" s="48"/>
      <c r="CJ35" s="48"/>
      <c r="CK35" s="48"/>
      <c r="CL35" s="48"/>
      <c r="CN35" s="48"/>
      <c r="CO35" s="48"/>
      <c r="CP35" s="48"/>
      <c r="CR35" s="48"/>
      <c r="CS35" s="48"/>
      <c r="CT35" s="48"/>
      <c r="CV35" s="48"/>
      <c r="CW35" s="48"/>
      <c r="CX35" s="48"/>
      <c r="CZ35" s="48"/>
      <c r="DA35" s="48"/>
      <c r="DB35" s="48"/>
      <c r="DD35" s="48"/>
      <c r="DE35" s="48"/>
      <c r="DF35" s="48"/>
      <c r="DH35" s="48"/>
      <c r="DI35" s="48"/>
      <c r="DJ35" s="48"/>
      <c r="DL35" s="48"/>
      <c r="DM35" s="48"/>
      <c r="DN35" s="48"/>
      <c r="DP35" s="48"/>
      <c r="DQ35" s="48"/>
      <c r="DR35" s="48"/>
      <c r="DT35" s="48"/>
      <c r="DU35" s="48"/>
      <c r="DV35" s="48"/>
      <c r="DX35" s="48"/>
      <c r="DY35" s="48"/>
      <c r="DZ35" s="48"/>
      <c r="EB35" s="48"/>
      <c r="EC35" s="48"/>
      <c r="ED35" s="48"/>
      <c r="EF35" s="48"/>
      <c r="EG35" s="48"/>
      <c r="EH35" s="48"/>
      <c r="EJ35" s="48"/>
      <c r="EK35" s="48"/>
      <c r="EL35" s="48"/>
      <c r="EN35" s="48"/>
      <c r="EO35" s="48"/>
      <c r="EP35" s="48"/>
    </row>
    <row r="36" spans="1:146" s="50" customFormat="1" ht="15" hidden="1" customHeight="1" x14ac:dyDescent="0.2">
      <c r="A36" s="48"/>
      <c r="B36" s="59" t="s">
        <v>54</v>
      </c>
      <c r="C36" s="59" t="s">
        <v>55</v>
      </c>
      <c r="D36" s="60">
        <v>0</v>
      </c>
      <c r="E36" s="60">
        <v>0</v>
      </c>
      <c r="F36" s="60">
        <f t="shared" si="14"/>
        <v>0</v>
      </c>
      <c r="G36" s="60">
        <v>0</v>
      </c>
      <c r="H36" s="60">
        <v>0</v>
      </c>
      <c r="I36" s="60">
        <f t="shared" si="15"/>
        <v>0</v>
      </c>
      <c r="J36" s="60">
        <f t="shared" si="16"/>
        <v>0</v>
      </c>
      <c r="K36" s="48"/>
      <c r="L36" s="48"/>
      <c r="M36" s="86">
        <v>0</v>
      </c>
      <c r="N36" s="58">
        <f t="shared" si="4"/>
        <v>0</v>
      </c>
      <c r="P36" s="48"/>
      <c r="Q36" s="48"/>
      <c r="R36" s="48"/>
      <c r="T36" s="48"/>
      <c r="U36" s="48"/>
      <c r="V36" s="48"/>
      <c r="X36" s="48"/>
      <c r="Y36" s="48"/>
      <c r="Z36" s="48"/>
      <c r="AB36" s="48"/>
      <c r="AC36" s="48"/>
      <c r="AD36" s="48"/>
      <c r="AF36" s="48"/>
      <c r="AG36" s="48"/>
      <c r="AH36" s="48"/>
      <c r="AJ36" s="48"/>
      <c r="AK36" s="48"/>
      <c r="AL36" s="48"/>
      <c r="AN36" s="48"/>
      <c r="AO36" s="48"/>
      <c r="AP36" s="48"/>
      <c r="AR36" s="48"/>
      <c r="AS36" s="48"/>
      <c r="AT36" s="48"/>
      <c r="AV36" s="48"/>
      <c r="AW36" s="48"/>
      <c r="AX36" s="48"/>
      <c r="AZ36" s="48"/>
      <c r="BA36" s="48"/>
      <c r="BB36" s="48"/>
      <c r="BD36" s="48"/>
      <c r="BE36" s="48"/>
      <c r="BF36" s="48"/>
      <c r="BH36" s="48"/>
      <c r="BI36" s="48"/>
      <c r="BJ36" s="48"/>
      <c r="BL36" s="48"/>
      <c r="BM36" s="48"/>
      <c r="BN36" s="48"/>
      <c r="BP36" s="48"/>
      <c r="BQ36" s="48"/>
      <c r="BR36" s="48"/>
      <c r="BT36" s="48"/>
      <c r="BU36" s="48"/>
      <c r="BV36" s="48"/>
      <c r="BX36" s="48"/>
      <c r="BY36" s="48"/>
      <c r="BZ36" s="48"/>
      <c r="CB36" s="48"/>
      <c r="CC36" s="48"/>
      <c r="CD36" s="48"/>
      <c r="CF36" s="48"/>
      <c r="CG36" s="48"/>
      <c r="CH36" s="48"/>
      <c r="CJ36" s="48"/>
      <c r="CK36" s="48"/>
      <c r="CL36" s="48"/>
      <c r="CN36" s="48"/>
      <c r="CO36" s="48"/>
      <c r="CP36" s="48"/>
      <c r="CR36" s="48"/>
      <c r="CS36" s="48"/>
      <c r="CT36" s="48"/>
      <c r="CV36" s="48"/>
      <c r="CW36" s="48"/>
      <c r="CX36" s="48"/>
      <c r="CZ36" s="48"/>
      <c r="DA36" s="48"/>
      <c r="DB36" s="48"/>
      <c r="DD36" s="48"/>
      <c r="DE36" s="48"/>
      <c r="DF36" s="48"/>
      <c r="DH36" s="48"/>
      <c r="DI36" s="48"/>
      <c r="DJ36" s="48"/>
      <c r="DL36" s="48"/>
      <c r="DM36" s="48"/>
      <c r="DN36" s="48"/>
      <c r="DP36" s="48"/>
      <c r="DQ36" s="48"/>
      <c r="DR36" s="48"/>
      <c r="DT36" s="48"/>
      <c r="DU36" s="48"/>
      <c r="DV36" s="48"/>
      <c r="DX36" s="48"/>
      <c r="DY36" s="48"/>
      <c r="DZ36" s="48"/>
      <c r="EB36" s="48"/>
      <c r="EC36" s="48"/>
      <c r="ED36" s="48"/>
      <c r="EF36" s="48"/>
      <c r="EG36" s="48"/>
      <c r="EH36" s="48"/>
      <c r="EJ36" s="48"/>
      <c r="EK36" s="48"/>
      <c r="EL36" s="48"/>
      <c r="EN36" s="48"/>
      <c r="EO36" s="48"/>
      <c r="EP36" s="48"/>
    </row>
    <row r="37" spans="1:146" s="50" customFormat="1" ht="15" hidden="1" customHeight="1" x14ac:dyDescent="0.2">
      <c r="A37" s="48"/>
      <c r="B37" s="59" t="s">
        <v>56</v>
      </c>
      <c r="C37" s="59" t="s">
        <v>57</v>
      </c>
      <c r="D37" s="60">
        <v>0</v>
      </c>
      <c r="E37" s="60">
        <v>0</v>
      </c>
      <c r="F37" s="60">
        <f t="shared" si="14"/>
        <v>0</v>
      </c>
      <c r="G37" s="60">
        <v>0</v>
      </c>
      <c r="H37" s="60">
        <v>0</v>
      </c>
      <c r="I37" s="60">
        <f t="shared" si="15"/>
        <v>0</v>
      </c>
      <c r="J37" s="60">
        <f t="shared" si="16"/>
        <v>0</v>
      </c>
      <c r="K37" s="48"/>
      <c r="L37" s="48"/>
      <c r="M37" s="86">
        <v>0</v>
      </c>
      <c r="N37" s="58">
        <f t="shared" si="4"/>
        <v>0</v>
      </c>
      <c r="P37" s="48"/>
      <c r="Q37" s="48"/>
      <c r="R37" s="48"/>
      <c r="T37" s="48"/>
      <c r="U37" s="48"/>
      <c r="V37" s="48"/>
      <c r="X37" s="48"/>
      <c r="Y37" s="48"/>
      <c r="Z37" s="48"/>
      <c r="AB37" s="48"/>
      <c r="AC37" s="48"/>
      <c r="AD37" s="48"/>
      <c r="AF37" s="48"/>
      <c r="AG37" s="48"/>
      <c r="AH37" s="48"/>
      <c r="AJ37" s="48"/>
      <c r="AK37" s="48"/>
      <c r="AL37" s="48"/>
      <c r="AN37" s="48"/>
      <c r="AO37" s="48"/>
      <c r="AP37" s="48"/>
      <c r="AR37" s="48"/>
      <c r="AS37" s="48"/>
      <c r="AT37" s="48"/>
      <c r="AV37" s="48"/>
      <c r="AW37" s="48"/>
      <c r="AX37" s="48"/>
      <c r="AZ37" s="48"/>
      <c r="BA37" s="48"/>
      <c r="BB37" s="48"/>
      <c r="BD37" s="48"/>
      <c r="BE37" s="48"/>
      <c r="BF37" s="48"/>
      <c r="BH37" s="48"/>
      <c r="BI37" s="48"/>
      <c r="BJ37" s="48"/>
      <c r="BL37" s="48"/>
      <c r="BM37" s="48"/>
      <c r="BN37" s="48"/>
      <c r="BP37" s="48"/>
      <c r="BQ37" s="48"/>
      <c r="BR37" s="48"/>
      <c r="BT37" s="48"/>
      <c r="BU37" s="48"/>
      <c r="BV37" s="48"/>
      <c r="BX37" s="48"/>
      <c r="BY37" s="48"/>
      <c r="BZ37" s="48"/>
      <c r="CB37" s="48"/>
      <c r="CC37" s="48"/>
      <c r="CD37" s="48"/>
      <c r="CF37" s="48"/>
      <c r="CG37" s="48"/>
      <c r="CH37" s="48"/>
      <c r="CJ37" s="48"/>
      <c r="CK37" s="48"/>
      <c r="CL37" s="48"/>
      <c r="CN37" s="48"/>
      <c r="CO37" s="48"/>
      <c r="CP37" s="48"/>
      <c r="CR37" s="48"/>
      <c r="CS37" s="48"/>
      <c r="CT37" s="48"/>
      <c r="CV37" s="48"/>
      <c r="CW37" s="48"/>
      <c r="CX37" s="48"/>
      <c r="CZ37" s="48"/>
      <c r="DA37" s="48"/>
      <c r="DB37" s="48"/>
      <c r="DD37" s="48"/>
      <c r="DE37" s="48"/>
      <c r="DF37" s="48"/>
      <c r="DH37" s="48"/>
      <c r="DI37" s="48"/>
      <c r="DJ37" s="48"/>
      <c r="DL37" s="48"/>
      <c r="DM37" s="48"/>
      <c r="DN37" s="48"/>
      <c r="DP37" s="48"/>
      <c r="DQ37" s="48"/>
      <c r="DR37" s="48"/>
      <c r="DT37" s="48"/>
      <c r="DU37" s="48"/>
      <c r="DV37" s="48"/>
      <c r="DX37" s="48"/>
      <c r="DY37" s="48"/>
      <c r="DZ37" s="48"/>
      <c r="EB37" s="48"/>
      <c r="EC37" s="48"/>
      <c r="ED37" s="48"/>
      <c r="EF37" s="48"/>
      <c r="EG37" s="48"/>
      <c r="EH37" s="48"/>
      <c r="EJ37" s="48"/>
      <c r="EK37" s="48"/>
      <c r="EL37" s="48"/>
      <c r="EN37" s="48"/>
      <c r="EO37" s="48"/>
      <c r="EP37" s="48"/>
    </row>
    <row r="38" spans="1:146" s="57" customFormat="1" ht="15" customHeight="1" x14ac:dyDescent="0.2">
      <c r="A38" s="53"/>
      <c r="B38" s="55" t="s">
        <v>58</v>
      </c>
      <c r="C38" s="55" t="s">
        <v>59</v>
      </c>
      <c r="D38" s="56">
        <f t="shared" ref="D38:J38" si="17">+D39+D46+D64</f>
        <v>71900046.979999989</v>
      </c>
      <c r="E38" s="56">
        <f t="shared" si="17"/>
        <v>0</v>
      </c>
      <c r="F38" s="56">
        <f t="shared" si="17"/>
        <v>71900046.979999989</v>
      </c>
      <c r="G38" s="56">
        <f t="shared" si="17"/>
        <v>0</v>
      </c>
      <c r="H38" s="56">
        <f t="shared" si="17"/>
        <v>23545898.289999999</v>
      </c>
      <c r="I38" s="56">
        <f t="shared" si="17"/>
        <v>23545898.289999999</v>
      </c>
      <c r="J38" s="56">
        <f t="shared" si="17"/>
        <v>48354148.689999998</v>
      </c>
      <c r="K38" s="92"/>
      <c r="L38" s="166"/>
      <c r="M38" s="169"/>
      <c r="N38" s="169"/>
      <c r="P38" s="53"/>
      <c r="Q38" s="53"/>
      <c r="R38" s="53"/>
      <c r="T38" s="53"/>
      <c r="U38" s="53"/>
      <c r="V38" s="53"/>
      <c r="X38" s="53"/>
      <c r="Y38" s="53"/>
      <c r="Z38" s="53"/>
      <c r="AB38" s="53"/>
      <c r="AC38" s="53"/>
      <c r="AD38" s="53"/>
      <c r="AF38" s="53"/>
      <c r="AG38" s="53"/>
      <c r="AH38" s="53"/>
      <c r="AJ38" s="53"/>
      <c r="AK38" s="53"/>
      <c r="AL38" s="53"/>
      <c r="AN38" s="53"/>
      <c r="AO38" s="53"/>
      <c r="AP38" s="53"/>
      <c r="AR38" s="53"/>
      <c r="AS38" s="53"/>
      <c r="AT38" s="53"/>
      <c r="AV38" s="53"/>
      <c r="AW38" s="53"/>
      <c r="AX38" s="53"/>
      <c r="AZ38" s="53"/>
      <c r="BA38" s="53"/>
      <c r="BB38" s="53"/>
      <c r="BD38" s="53"/>
      <c r="BE38" s="53"/>
      <c r="BF38" s="53"/>
      <c r="BH38" s="53"/>
      <c r="BI38" s="53"/>
      <c r="BJ38" s="53"/>
      <c r="BL38" s="53"/>
      <c r="BM38" s="53"/>
      <c r="BN38" s="53"/>
      <c r="BP38" s="53"/>
      <c r="BQ38" s="53"/>
      <c r="BR38" s="53"/>
      <c r="BT38" s="53"/>
      <c r="BU38" s="53"/>
      <c r="BV38" s="53"/>
      <c r="BX38" s="53"/>
      <c r="BY38" s="53"/>
      <c r="BZ38" s="53"/>
      <c r="CB38" s="53"/>
      <c r="CC38" s="53"/>
      <c r="CD38" s="53"/>
      <c r="CF38" s="53"/>
      <c r="CG38" s="53"/>
      <c r="CH38" s="53"/>
      <c r="CJ38" s="53"/>
      <c r="CK38" s="53"/>
      <c r="CL38" s="53"/>
      <c r="CN38" s="53"/>
      <c r="CO38" s="53"/>
      <c r="CP38" s="53"/>
      <c r="CR38" s="53"/>
      <c r="CS38" s="53"/>
      <c r="CT38" s="53"/>
      <c r="CV38" s="53"/>
      <c r="CW38" s="53"/>
      <c r="CX38" s="53"/>
      <c r="CZ38" s="53"/>
      <c r="DA38" s="53"/>
      <c r="DB38" s="53"/>
      <c r="DD38" s="53"/>
      <c r="DE38" s="53"/>
      <c r="DF38" s="53"/>
      <c r="DH38" s="53"/>
      <c r="DI38" s="53"/>
      <c r="DJ38" s="53"/>
      <c r="DL38" s="53"/>
      <c r="DM38" s="53"/>
      <c r="DN38" s="53"/>
      <c r="DP38" s="53"/>
      <c r="DQ38" s="53"/>
      <c r="DR38" s="53"/>
      <c r="DT38" s="53"/>
      <c r="DU38" s="53"/>
      <c r="DV38" s="53"/>
      <c r="DX38" s="53"/>
      <c r="DY38" s="53"/>
      <c r="DZ38" s="53"/>
      <c r="EB38" s="53"/>
      <c r="EC38" s="53"/>
      <c r="ED38" s="53"/>
      <c r="EF38" s="53"/>
      <c r="EG38" s="53"/>
      <c r="EH38" s="53"/>
      <c r="EJ38" s="53"/>
      <c r="EK38" s="53"/>
      <c r="EL38" s="53"/>
      <c r="EN38" s="53"/>
      <c r="EO38" s="53"/>
      <c r="EP38" s="53"/>
    </row>
    <row r="39" spans="1:146" s="57" customFormat="1" ht="15" hidden="1" customHeight="1" x14ac:dyDescent="0.2">
      <c r="A39" s="53"/>
      <c r="B39" s="55" t="s">
        <v>60</v>
      </c>
      <c r="C39" s="55" t="s">
        <v>61</v>
      </c>
      <c r="D39" s="56">
        <f t="shared" ref="D39:J39" si="18">+D40+D43</f>
        <v>0</v>
      </c>
      <c r="E39" s="56">
        <f t="shared" si="18"/>
        <v>0</v>
      </c>
      <c r="F39" s="56">
        <f t="shared" si="18"/>
        <v>0</v>
      </c>
      <c r="G39" s="56">
        <f t="shared" si="18"/>
        <v>0</v>
      </c>
      <c r="H39" s="56">
        <f t="shared" si="18"/>
        <v>0</v>
      </c>
      <c r="I39" s="56">
        <f t="shared" si="18"/>
        <v>0</v>
      </c>
      <c r="J39" s="56">
        <f t="shared" si="18"/>
        <v>0</v>
      </c>
      <c r="K39" s="53"/>
      <c r="L39" s="53"/>
      <c r="M39" s="58">
        <v>0</v>
      </c>
      <c r="N39" s="58">
        <f t="shared" si="4"/>
        <v>0</v>
      </c>
      <c r="P39" s="53"/>
      <c r="Q39" s="53"/>
      <c r="R39" s="53"/>
      <c r="T39" s="53"/>
      <c r="U39" s="53"/>
      <c r="V39" s="53"/>
      <c r="X39" s="53"/>
      <c r="Y39" s="53"/>
      <c r="Z39" s="53"/>
      <c r="AB39" s="53"/>
      <c r="AC39" s="53"/>
      <c r="AD39" s="53"/>
      <c r="AF39" s="53"/>
      <c r="AG39" s="53"/>
      <c r="AH39" s="53"/>
      <c r="AJ39" s="53"/>
      <c r="AK39" s="53"/>
      <c r="AL39" s="53"/>
      <c r="AN39" s="53"/>
      <c r="AO39" s="53"/>
      <c r="AP39" s="53"/>
      <c r="AR39" s="53"/>
      <c r="AS39" s="53"/>
      <c r="AT39" s="53"/>
      <c r="AV39" s="53"/>
      <c r="AW39" s="53"/>
      <c r="AX39" s="53"/>
      <c r="AZ39" s="53"/>
      <c r="BA39" s="53"/>
      <c r="BB39" s="53"/>
      <c r="BD39" s="53"/>
      <c r="BE39" s="53"/>
      <c r="BF39" s="53"/>
      <c r="BH39" s="53"/>
      <c r="BI39" s="53"/>
      <c r="BJ39" s="53"/>
      <c r="BL39" s="53"/>
      <c r="BM39" s="53"/>
      <c r="BN39" s="53"/>
      <c r="BP39" s="53"/>
      <c r="BQ39" s="53"/>
      <c r="BR39" s="53"/>
      <c r="BT39" s="53"/>
      <c r="BU39" s="53"/>
      <c r="BV39" s="53"/>
      <c r="BX39" s="53"/>
      <c r="BY39" s="53"/>
      <c r="BZ39" s="53"/>
      <c r="CB39" s="53"/>
      <c r="CC39" s="53"/>
      <c r="CD39" s="53"/>
      <c r="CF39" s="53"/>
      <c r="CG39" s="53"/>
      <c r="CH39" s="53"/>
      <c r="CJ39" s="53"/>
      <c r="CK39" s="53"/>
      <c r="CL39" s="53"/>
      <c r="CN39" s="53"/>
      <c r="CO39" s="53"/>
      <c r="CP39" s="53"/>
      <c r="CR39" s="53"/>
      <c r="CS39" s="53"/>
      <c r="CT39" s="53"/>
      <c r="CV39" s="53"/>
      <c r="CW39" s="53"/>
      <c r="CX39" s="53"/>
      <c r="CZ39" s="53"/>
      <c r="DA39" s="53"/>
      <c r="DB39" s="53"/>
      <c r="DD39" s="53"/>
      <c r="DE39" s="53"/>
      <c r="DF39" s="53"/>
      <c r="DH39" s="53"/>
      <c r="DI39" s="53"/>
      <c r="DJ39" s="53"/>
      <c r="DL39" s="53"/>
      <c r="DM39" s="53"/>
      <c r="DN39" s="53"/>
      <c r="DP39" s="53"/>
      <c r="DQ39" s="53"/>
      <c r="DR39" s="53"/>
      <c r="DT39" s="53"/>
      <c r="DU39" s="53"/>
      <c r="DV39" s="53"/>
      <c r="DX39" s="53"/>
      <c r="DY39" s="53"/>
      <c r="DZ39" s="53"/>
      <c r="EB39" s="53"/>
      <c r="EC39" s="53"/>
      <c r="ED39" s="53"/>
      <c r="EF39" s="53"/>
      <c r="EG39" s="53"/>
      <c r="EH39" s="53"/>
      <c r="EJ39" s="53"/>
      <c r="EK39" s="53"/>
      <c r="EL39" s="53"/>
      <c r="EN39" s="53"/>
      <c r="EO39" s="53"/>
      <c r="EP39" s="53"/>
    </row>
    <row r="40" spans="1:146" s="57" customFormat="1" ht="15" hidden="1" customHeight="1" x14ac:dyDescent="0.2">
      <c r="A40" s="53"/>
      <c r="B40" s="55" t="s">
        <v>62</v>
      </c>
      <c r="C40" s="55" t="s">
        <v>63</v>
      </c>
      <c r="D40" s="56">
        <f>SUM(D41:D42)</f>
        <v>0</v>
      </c>
      <c r="E40" s="56">
        <f t="shared" ref="E40:J40" si="19">SUM(E41:E42)</f>
        <v>0</v>
      </c>
      <c r="F40" s="56">
        <f t="shared" si="19"/>
        <v>0</v>
      </c>
      <c r="G40" s="56">
        <f t="shared" si="19"/>
        <v>0</v>
      </c>
      <c r="H40" s="56">
        <f t="shared" si="19"/>
        <v>0</v>
      </c>
      <c r="I40" s="56">
        <f t="shared" si="19"/>
        <v>0</v>
      </c>
      <c r="J40" s="56">
        <f t="shared" si="19"/>
        <v>0</v>
      </c>
      <c r="K40" s="53"/>
      <c r="L40" s="53"/>
      <c r="M40" s="58">
        <v>0</v>
      </c>
      <c r="N40" s="58">
        <f t="shared" si="4"/>
        <v>0</v>
      </c>
      <c r="P40" s="53"/>
      <c r="Q40" s="53"/>
      <c r="R40" s="53"/>
      <c r="T40" s="53"/>
      <c r="U40" s="53"/>
      <c r="V40" s="53"/>
      <c r="X40" s="53"/>
      <c r="Y40" s="53"/>
      <c r="Z40" s="53"/>
      <c r="AB40" s="53"/>
      <c r="AC40" s="53"/>
      <c r="AD40" s="53"/>
      <c r="AF40" s="53"/>
      <c r="AG40" s="53"/>
      <c r="AH40" s="53"/>
      <c r="AJ40" s="53"/>
      <c r="AK40" s="53"/>
      <c r="AL40" s="53"/>
      <c r="AN40" s="53"/>
      <c r="AO40" s="53"/>
      <c r="AP40" s="53"/>
      <c r="AR40" s="53"/>
      <c r="AS40" s="53"/>
      <c r="AT40" s="53"/>
      <c r="AV40" s="53"/>
      <c r="AW40" s="53"/>
      <c r="AX40" s="53"/>
      <c r="AZ40" s="53"/>
      <c r="BA40" s="53"/>
      <c r="BB40" s="53"/>
      <c r="BD40" s="53"/>
      <c r="BE40" s="53"/>
      <c r="BF40" s="53"/>
      <c r="BH40" s="53"/>
      <c r="BI40" s="53"/>
      <c r="BJ40" s="53"/>
      <c r="BL40" s="53"/>
      <c r="BM40" s="53"/>
      <c r="BN40" s="53"/>
      <c r="BP40" s="53"/>
      <c r="BQ40" s="53"/>
      <c r="BR40" s="53"/>
      <c r="BT40" s="53"/>
      <c r="BU40" s="53"/>
      <c r="BV40" s="53"/>
      <c r="BX40" s="53"/>
      <c r="BY40" s="53"/>
      <c r="BZ40" s="53"/>
      <c r="CB40" s="53"/>
      <c r="CC40" s="53"/>
      <c r="CD40" s="53"/>
      <c r="CF40" s="53"/>
      <c r="CG40" s="53"/>
      <c r="CH40" s="53"/>
      <c r="CJ40" s="53"/>
      <c r="CK40" s="53"/>
      <c r="CL40" s="53"/>
      <c r="CN40" s="53"/>
      <c r="CO40" s="53"/>
      <c r="CP40" s="53"/>
      <c r="CR40" s="53"/>
      <c r="CS40" s="53"/>
      <c r="CT40" s="53"/>
      <c r="CV40" s="53"/>
      <c r="CW40" s="53"/>
      <c r="CX40" s="53"/>
      <c r="CZ40" s="53"/>
      <c r="DA40" s="53"/>
      <c r="DB40" s="53"/>
      <c r="DD40" s="53"/>
      <c r="DE40" s="53"/>
      <c r="DF40" s="53"/>
      <c r="DH40" s="53"/>
      <c r="DI40" s="53"/>
      <c r="DJ40" s="53"/>
      <c r="DL40" s="53"/>
      <c r="DM40" s="53"/>
      <c r="DN40" s="53"/>
      <c r="DP40" s="53"/>
      <c r="DQ40" s="53"/>
      <c r="DR40" s="53"/>
      <c r="DT40" s="53"/>
      <c r="DU40" s="53"/>
      <c r="DV40" s="53"/>
      <c r="DX40" s="53"/>
      <c r="DY40" s="53"/>
      <c r="DZ40" s="53"/>
      <c r="EB40" s="53"/>
      <c r="EC40" s="53"/>
      <c r="ED40" s="53"/>
      <c r="EF40" s="53"/>
      <c r="EG40" s="53"/>
      <c r="EH40" s="53"/>
      <c r="EJ40" s="53"/>
      <c r="EK40" s="53"/>
      <c r="EL40" s="53"/>
      <c r="EN40" s="53"/>
      <c r="EO40" s="53"/>
      <c r="EP40" s="53"/>
    </row>
    <row r="41" spans="1:146" s="50" customFormat="1" ht="15" hidden="1" customHeight="1" x14ac:dyDescent="0.2">
      <c r="A41" s="48"/>
      <c r="B41" s="59" t="s">
        <v>64</v>
      </c>
      <c r="C41" s="59" t="s">
        <v>65</v>
      </c>
      <c r="D41" s="60">
        <v>0</v>
      </c>
      <c r="E41" s="60">
        <v>0</v>
      </c>
      <c r="F41" s="60">
        <f>+D41+E41</f>
        <v>0</v>
      </c>
      <c r="G41" s="60">
        <v>0</v>
      </c>
      <c r="H41" s="60">
        <v>0</v>
      </c>
      <c r="I41" s="60">
        <f>+G41+H41</f>
        <v>0</v>
      </c>
      <c r="J41" s="60">
        <f>+F41-I41</f>
        <v>0</v>
      </c>
      <c r="K41" s="48"/>
      <c r="L41" s="48"/>
      <c r="M41" s="86">
        <v>0</v>
      </c>
      <c r="N41" s="58">
        <f t="shared" si="4"/>
        <v>0</v>
      </c>
      <c r="P41" s="48"/>
      <c r="Q41" s="48"/>
      <c r="R41" s="48"/>
      <c r="T41" s="48"/>
      <c r="U41" s="48"/>
      <c r="V41" s="48"/>
      <c r="X41" s="48"/>
      <c r="Y41" s="48"/>
      <c r="Z41" s="48"/>
      <c r="AB41" s="48"/>
      <c r="AC41" s="48"/>
      <c r="AD41" s="48"/>
      <c r="AF41" s="48"/>
      <c r="AG41" s="48"/>
      <c r="AH41" s="48"/>
      <c r="AJ41" s="48"/>
      <c r="AK41" s="48"/>
      <c r="AL41" s="48"/>
      <c r="AN41" s="48"/>
      <c r="AO41" s="48"/>
      <c r="AP41" s="48"/>
      <c r="AR41" s="48"/>
      <c r="AS41" s="48"/>
      <c r="AT41" s="48"/>
      <c r="AV41" s="48"/>
      <c r="AW41" s="48"/>
      <c r="AX41" s="48"/>
      <c r="AZ41" s="48"/>
      <c r="BA41" s="48"/>
      <c r="BB41" s="48"/>
      <c r="BD41" s="48"/>
      <c r="BE41" s="48"/>
      <c r="BF41" s="48"/>
      <c r="BH41" s="48"/>
      <c r="BI41" s="48"/>
      <c r="BJ41" s="48"/>
      <c r="BL41" s="48"/>
      <c r="BM41" s="48"/>
      <c r="BN41" s="48"/>
      <c r="BP41" s="48"/>
      <c r="BQ41" s="48"/>
      <c r="BR41" s="48"/>
      <c r="BT41" s="48"/>
      <c r="BU41" s="48"/>
      <c r="BV41" s="48"/>
      <c r="BX41" s="48"/>
      <c r="BY41" s="48"/>
      <c r="BZ41" s="48"/>
      <c r="CB41" s="48"/>
      <c r="CC41" s="48"/>
      <c r="CD41" s="48"/>
      <c r="CF41" s="48"/>
      <c r="CG41" s="48"/>
      <c r="CH41" s="48"/>
      <c r="CJ41" s="48"/>
      <c r="CK41" s="48"/>
      <c r="CL41" s="48"/>
      <c r="CN41" s="48"/>
      <c r="CO41" s="48"/>
      <c r="CP41" s="48"/>
      <c r="CR41" s="48"/>
      <c r="CS41" s="48"/>
      <c r="CT41" s="48"/>
      <c r="CV41" s="48"/>
      <c r="CW41" s="48"/>
      <c r="CX41" s="48"/>
      <c r="CZ41" s="48"/>
      <c r="DA41" s="48"/>
      <c r="DB41" s="48"/>
      <c r="DD41" s="48"/>
      <c r="DE41" s="48"/>
      <c r="DF41" s="48"/>
      <c r="DH41" s="48"/>
      <c r="DI41" s="48"/>
      <c r="DJ41" s="48"/>
      <c r="DL41" s="48"/>
      <c r="DM41" s="48"/>
      <c r="DN41" s="48"/>
      <c r="DP41" s="48"/>
      <c r="DQ41" s="48"/>
      <c r="DR41" s="48"/>
      <c r="DT41" s="48"/>
      <c r="DU41" s="48"/>
      <c r="DV41" s="48"/>
      <c r="DX41" s="48"/>
      <c r="DY41" s="48"/>
      <c r="DZ41" s="48"/>
      <c r="EB41" s="48"/>
      <c r="EC41" s="48"/>
      <c r="ED41" s="48"/>
      <c r="EF41" s="48"/>
      <c r="EG41" s="48"/>
      <c r="EH41" s="48"/>
      <c r="EJ41" s="48"/>
      <c r="EK41" s="48"/>
      <c r="EL41" s="48"/>
      <c r="EN41" s="48"/>
      <c r="EO41" s="48"/>
      <c r="EP41" s="48"/>
    </row>
    <row r="42" spans="1:146" s="50" customFormat="1" ht="15" hidden="1" customHeight="1" x14ac:dyDescent="0.2">
      <c r="A42" s="48"/>
      <c r="B42" s="59" t="s">
        <v>66</v>
      </c>
      <c r="C42" s="59" t="s">
        <v>67</v>
      </c>
      <c r="D42" s="60">
        <v>0</v>
      </c>
      <c r="E42" s="60">
        <v>0</v>
      </c>
      <c r="F42" s="60">
        <f>+D42+E42</f>
        <v>0</v>
      </c>
      <c r="G42" s="60">
        <v>0</v>
      </c>
      <c r="H42" s="60">
        <v>0</v>
      </c>
      <c r="I42" s="60">
        <f>+G42+H42</f>
        <v>0</v>
      </c>
      <c r="J42" s="60">
        <f>+F42-I42</f>
        <v>0</v>
      </c>
      <c r="K42" s="48"/>
      <c r="L42" s="48"/>
      <c r="M42" s="86">
        <v>0</v>
      </c>
      <c r="N42" s="58">
        <f t="shared" si="4"/>
        <v>0</v>
      </c>
      <c r="P42" s="48"/>
      <c r="Q42" s="48"/>
      <c r="R42" s="48"/>
      <c r="T42" s="48"/>
      <c r="U42" s="48"/>
      <c r="V42" s="48"/>
      <c r="X42" s="48"/>
      <c r="Y42" s="48"/>
      <c r="Z42" s="48"/>
      <c r="AB42" s="48"/>
      <c r="AC42" s="48"/>
      <c r="AD42" s="48"/>
      <c r="AF42" s="48"/>
      <c r="AG42" s="48"/>
      <c r="AH42" s="48"/>
      <c r="AJ42" s="48"/>
      <c r="AK42" s="48"/>
      <c r="AL42" s="48"/>
      <c r="AN42" s="48"/>
      <c r="AO42" s="48"/>
      <c r="AP42" s="48"/>
      <c r="AR42" s="48"/>
      <c r="AS42" s="48"/>
      <c r="AT42" s="48"/>
      <c r="AV42" s="48"/>
      <c r="AW42" s="48"/>
      <c r="AX42" s="48"/>
      <c r="AZ42" s="48"/>
      <c r="BA42" s="48"/>
      <c r="BB42" s="48"/>
      <c r="BD42" s="48"/>
      <c r="BE42" s="48"/>
      <c r="BF42" s="48"/>
      <c r="BH42" s="48"/>
      <c r="BI42" s="48"/>
      <c r="BJ42" s="48"/>
      <c r="BL42" s="48"/>
      <c r="BM42" s="48"/>
      <c r="BN42" s="48"/>
      <c r="BP42" s="48"/>
      <c r="BQ42" s="48"/>
      <c r="BR42" s="48"/>
      <c r="BT42" s="48"/>
      <c r="BU42" s="48"/>
      <c r="BV42" s="48"/>
      <c r="BX42" s="48"/>
      <c r="BY42" s="48"/>
      <c r="BZ42" s="48"/>
      <c r="CB42" s="48"/>
      <c r="CC42" s="48"/>
      <c r="CD42" s="48"/>
      <c r="CF42" s="48"/>
      <c r="CG42" s="48"/>
      <c r="CH42" s="48"/>
      <c r="CJ42" s="48"/>
      <c r="CK42" s="48"/>
      <c r="CL42" s="48"/>
      <c r="CN42" s="48"/>
      <c r="CO42" s="48"/>
      <c r="CP42" s="48"/>
      <c r="CR42" s="48"/>
      <c r="CS42" s="48"/>
      <c r="CT42" s="48"/>
      <c r="CV42" s="48"/>
      <c r="CW42" s="48"/>
      <c r="CX42" s="48"/>
      <c r="CZ42" s="48"/>
      <c r="DA42" s="48"/>
      <c r="DB42" s="48"/>
      <c r="DD42" s="48"/>
      <c r="DE42" s="48"/>
      <c r="DF42" s="48"/>
      <c r="DH42" s="48"/>
      <c r="DI42" s="48"/>
      <c r="DJ42" s="48"/>
      <c r="DL42" s="48"/>
      <c r="DM42" s="48"/>
      <c r="DN42" s="48"/>
      <c r="DP42" s="48"/>
      <c r="DQ42" s="48"/>
      <c r="DR42" s="48"/>
      <c r="DT42" s="48"/>
      <c r="DU42" s="48"/>
      <c r="DV42" s="48"/>
      <c r="DX42" s="48"/>
      <c r="DY42" s="48"/>
      <c r="DZ42" s="48"/>
      <c r="EB42" s="48"/>
      <c r="EC42" s="48"/>
      <c r="ED42" s="48"/>
      <c r="EF42" s="48"/>
      <c r="EG42" s="48"/>
      <c r="EH42" s="48"/>
      <c r="EJ42" s="48"/>
      <c r="EK42" s="48"/>
      <c r="EL42" s="48"/>
      <c r="EN42" s="48"/>
      <c r="EO42" s="48"/>
      <c r="EP42" s="48"/>
    </row>
    <row r="43" spans="1:146" s="57" customFormat="1" ht="15" hidden="1" customHeight="1" x14ac:dyDescent="0.2">
      <c r="A43" s="53"/>
      <c r="B43" s="55" t="s">
        <v>68</v>
      </c>
      <c r="C43" s="55" t="s">
        <v>69</v>
      </c>
      <c r="D43" s="56">
        <f t="shared" ref="D43:J43" si="20">SUM(D44:D45)</f>
        <v>0</v>
      </c>
      <c r="E43" s="56">
        <f t="shared" si="20"/>
        <v>0</v>
      </c>
      <c r="F43" s="56">
        <f t="shared" si="20"/>
        <v>0</v>
      </c>
      <c r="G43" s="56">
        <f t="shared" si="20"/>
        <v>0</v>
      </c>
      <c r="H43" s="56">
        <f t="shared" si="20"/>
        <v>0</v>
      </c>
      <c r="I43" s="56">
        <f t="shared" si="20"/>
        <v>0</v>
      </c>
      <c r="J43" s="56">
        <f t="shared" si="20"/>
        <v>0</v>
      </c>
      <c r="K43" s="53"/>
      <c r="L43" s="53"/>
      <c r="M43" s="58">
        <v>0</v>
      </c>
      <c r="N43" s="58">
        <f t="shared" si="4"/>
        <v>0</v>
      </c>
      <c r="P43" s="53"/>
      <c r="Q43" s="53"/>
      <c r="R43" s="53"/>
      <c r="T43" s="53"/>
      <c r="U43" s="53"/>
      <c r="V43" s="53"/>
      <c r="X43" s="53"/>
      <c r="Y43" s="53"/>
      <c r="Z43" s="53"/>
      <c r="AB43" s="53"/>
      <c r="AC43" s="53"/>
      <c r="AD43" s="53"/>
      <c r="AF43" s="53"/>
      <c r="AG43" s="53"/>
      <c r="AH43" s="53"/>
      <c r="AJ43" s="53"/>
      <c r="AK43" s="53"/>
      <c r="AL43" s="53"/>
      <c r="AN43" s="53"/>
      <c r="AO43" s="53"/>
      <c r="AP43" s="53"/>
      <c r="AR43" s="53"/>
      <c r="AS43" s="53"/>
      <c r="AT43" s="53"/>
      <c r="AV43" s="53"/>
      <c r="AW43" s="53"/>
      <c r="AX43" s="53"/>
      <c r="AZ43" s="53"/>
      <c r="BA43" s="53"/>
      <c r="BB43" s="53"/>
      <c r="BD43" s="53"/>
      <c r="BE43" s="53"/>
      <c r="BF43" s="53"/>
      <c r="BH43" s="53"/>
      <c r="BI43" s="53"/>
      <c r="BJ43" s="53"/>
      <c r="BL43" s="53"/>
      <c r="BM43" s="53"/>
      <c r="BN43" s="53"/>
      <c r="BP43" s="53"/>
      <c r="BQ43" s="53"/>
      <c r="BR43" s="53"/>
      <c r="BT43" s="53"/>
      <c r="BU43" s="53"/>
      <c r="BV43" s="53"/>
      <c r="BX43" s="53"/>
      <c r="BY43" s="53"/>
      <c r="BZ43" s="53"/>
      <c r="CB43" s="53"/>
      <c r="CC43" s="53"/>
      <c r="CD43" s="53"/>
      <c r="CF43" s="53"/>
      <c r="CG43" s="53"/>
      <c r="CH43" s="53"/>
      <c r="CJ43" s="53"/>
      <c r="CK43" s="53"/>
      <c r="CL43" s="53"/>
      <c r="CN43" s="53"/>
      <c r="CO43" s="53"/>
      <c r="CP43" s="53"/>
      <c r="CR43" s="53"/>
      <c r="CS43" s="53"/>
      <c r="CT43" s="53"/>
      <c r="CV43" s="53"/>
      <c r="CW43" s="53"/>
      <c r="CX43" s="53"/>
      <c r="CZ43" s="53"/>
      <c r="DA43" s="53"/>
      <c r="DB43" s="53"/>
      <c r="DD43" s="53"/>
      <c r="DE43" s="53"/>
      <c r="DF43" s="53"/>
      <c r="DH43" s="53"/>
      <c r="DI43" s="53"/>
      <c r="DJ43" s="53"/>
      <c r="DL43" s="53"/>
      <c r="DM43" s="53"/>
      <c r="DN43" s="53"/>
      <c r="DP43" s="53"/>
      <c r="DQ43" s="53"/>
      <c r="DR43" s="53"/>
      <c r="DT43" s="53"/>
      <c r="DU43" s="53"/>
      <c r="DV43" s="53"/>
      <c r="DX43" s="53"/>
      <c r="DY43" s="53"/>
      <c r="DZ43" s="53"/>
      <c r="EB43" s="53"/>
      <c r="EC43" s="53"/>
      <c r="ED43" s="53"/>
      <c r="EF43" s="53"/>
      <c r="EG43" s="53"/>
      <c r="EH43" s="53"/>
      <c r="EJ43" s="53"/>
      <c r="EK43" s="53"/>
      <c r="EL43" s="53"/>
      <c r="EN43" s="53"/>
      <c r="EO43" s="53"/>
      <c r="EP43" s="53"/>
    </row>
    <row r="44" spans="1:146" s="50" customFormat="1" ht="15" hidden="1" customHeight="1" x14ac:dyDescent="0.2">
      <c r="A44" s="48"/>
      <c r="B44" s="59" t="s">
        <v>70</v>
      </c>
      <c r="C44" s="59" t="s">
        <v>71</v>
      </c>
      <c r="D44" s="60">
        <v>0</v>
      </c>
      <c r="E44" s="60">
        <v>0</v>
      </c>
      <c r="F44" s="60">
        <f>+D44+E44</f>
        <v>0</v>
      </c>
      <c r="G44" s="60">
        <v>0</v>
      </c>
      <c r="H44" s="60">
        <v>0</v>
      </c>
      <c r="I44" s="60">
        <f>+G44+H44</f>
        <v>0</v>
      </c>
      <c r="J44" s="60">
        <f>+F44-I44</f>
        <v>0</v>
      </c>
      <c r="K44" s="48"/>
      <c r="L44" s="48"/>
      <c r="M44" s="86">
        <v>0</v>
      </c>
      <c r="N44" s="58">
        <f t="shared" si="4"/>
        <v>0</v>
      </c>
      <c r="P44" s="48"/>
      <c r="Q44" s="48"/>
      <c r="R44" s="48"/>
      <c r="T44" s="48"/>
      <c r="U44" s="48"/>
      <c r="V44" s="48"/>
      <c r="X44" s="48"/>
      <c r="Y44" s="48"/>
      <c r="Z44" s="48"/>
      <c r="AB44" s="48"/>
      <c r="AC44" s="48"/>
      <c r="AD44" s="48"/>
      <c r="AF44" s="48"/>
      <c r="AG44" s="48"/>
      <c r="AH44" s="48"/>
      <c r="AJ44" s="48"/>
      <c r="AK44" s="48"/>
      <c r="AL44" s="48"/>
      <c r="AN44" s="48"/>
      <c r="AO44" s="48"/>
      <c r="AP44" s="48"/>
      <c r="AR44" s="48"/>
      <c r="AS44" s="48"/>
      <c r="AT44" s="48"/>
      <c r="AV44" s="48"/>
      <c r="AW44" s="48"/>
      <c r="AX44" s="48"/>
      <c r="AZ44" s="48"/>
      <c r="BA44" s="48"/>
      <c r="BB44" s="48"/>
      <c r="BD44" s="48"/>
      <c r="BE44" s="48"/>
      <c r="BF44" s="48"/>
      <c r="BH44" s="48"/>
      <c r="BI44" s="48"/>
      <c r="BJ44" s="48"/>
      <c r="BL44" s="48"/>
      <c r="BM44" s="48"/>
      <c r="BN44" s="48"/>
      <c r="BP44" s="48"/>
      <c r="BQ44" s="48"/>
      <c r="BR44" s="48"/>
      <c r="BT44" s="48"/>
      <c r="BU44" s="48"/>
      <c r="BV44" s="48"/>
      <c r="BX44" s="48"/>
      <c r="BY44" s="48"/>
      <c r="BZ44" s="48"/>
      <c r="CB44" s="48"/>
      <c r="CC44" s="48"/>
      <c r="CD44" s="48"/>
      <c r="CF44" s="48"/>
      <c r="CG44" s="48"/>
      <c r="CH44" s="48"/>
      <c r="CJ44" s="48"/>
      <c r="CK44" s="48"/>
      <c r="CL44" s="48"/>
      <c r="CN44" s="48"/>
      <c r="CO44" s="48"/>
      <c r="CP44" s="48"/>
      <c r="CR44" s="48"/>
      <c r="CS44" s="48"/>
      <c r="CT44" s="48"/>
      <c r="CV44" s="48"/>
      <c r="CW44" s="48"/>
      <c r="CX44" s="48"/>
      <c r="CZ44" s="48"/>
      <c r="DA44" s="48"/>
      <c r="DB44" s="48"/>
      <c r="DD44" s="48"/>
      <c r="DE44" s="48"/>
      <c r="DF44" s="48"/>
      <c r="DH44" s="48"/>
      <c r="DI44" s="48"/>
      <c r="DJ44" s="48"/>
      <c r="DL44" s="48"/>
      <c r="DM44" s="48"/>
      <c r="DN44" s="48"/>
      <c r="DP44" s="48"/>
      <c r="DQ44" s="48"/>
      <c r="DR44" s="48"/>
      <c r="DT44" s="48"/>
      <c r="DU44" s="48"/>
      <c r="DV44" s="48"/>
      <c r="DX44" s="48"/>
      <c r="DY44" s="48"/>
      <c r="DZ44" s="48"/>
      <c r="EB44" s="48"/>
      <c r="EC44" s="48"/>
      <c r="ED44" s="48"/>
      <c r="EF44" s="48"/>
      <c r="EG44" s="48"/>
      <c r="EH44" s="48"/>
      <c r="EJ44" s="48"/>
      <c r="EK44" s="48"/>
      <c r="EL44" s="48"/>
      <c r="EN44" s="48"/>
      <c r="EO44" s="48"/>
      <c r="EP44" s="48"/>
    </row>
    <row r="45" spans="1:146" s="50" customFormat="1" ht="15" hidden="1" customHeight="1" x14ac:dyDescent="0.2">
      <c r="A45" s="48"/>
      <c r="B45" s="59" t="s">
        <v>72</v>
      </c>
      <c r="C45" s="59" t="s">
        <v>73</v>
      </c>
      <c r="D45" s="60">
        <v>0</v>
      </c>
      <c r="E45" s="60">
        <v>0</v>
      </c>
      <c r="F45" s="60">
        <f>+D45+E45</f>
        <v>0</v>
      </c>
      <c r="G45" s="60">
        <v>0</v>
      </c>
      <c r="H45" s="60">
        <v>0</v>
      </c>
      <c r="I45" s="60">
        <f>+G45+H45</f>
        <v>0</v>
      </c>
      <c r="J45" s="60">
        <f>+F45-I45</f>
        <v>0</v>
      </c>
      <c r="K45" s="48"/>
      <c r="L45" s="48"/>
      <c r="M45" s="86">
        <v>0</v>
      </c>
      <c r="N45" s="58">
        <f t="shared" si="4"/>
        <v>0</v>
      </c>
      <c r="P45" s="48"/>
      <c r="Q45" s="48"/>
      <c r="R45" s="48"/>
      <c r="T45" s="48"/>
      <c r="U45" s="48"/>
      <c r="V45" s="48"/>
      <c r="X45" s="48"/>
      <c r="Y45" s="48"/>
      <c r="Z45" s="48"/>
      <c r="AB45" s="48"/>
      <c r="AC45" s="48"/>
      <c r="AD45" s="48"/>
      <c r="AF45" s="48"/>
      <c r="AG45" s="48"/>
      <c r="AH45" s="48"/>
      <c r="AJ45" s="48"/>
      <c r="AK45" s="48"/>
      <c r="AL45" s="48"/>
      <c r="AN45" s="48"/>
      <c r="AO45" s="48"/>
      <c r="AP45" s="48"/>
      <c r="AR45" s="48"/>
      <c r="AS45" s="48"/>
      <c r="AT45" s="48"/>
      <c r="AV45" s="48"/>
      <c r="AW45" s="48"/>
      <c r="AX45" s="48"/>
      <c r="AZ45" s="48"/>
      <c r="BA45" s="48"/>
      <c r="BB45" s="48"/>
      <c r="BD45" s="48"/>
      <c r="BE45" s="48"/>
      <c r="BF45" s="48"/>
      <c r="BH45" s="48"/>
      <c r="BI45" s="48"/>
      <c r="BJ45" s="48"/>
      <c r="BL45" s="48"/>
      <c r="BM45" s="48"/>
      <c r="BN45" s="48"/>
      <c r="BP45" s="48"/>
      <c r="BQ45" s="48"/>
      <c r="BR45" s="48"/>
      <c r="BT45" s="48"/>
      <c r="BU45" s="48"/>
      <c r="BV45" s="48"/>
      <c r="BX45" s="48"/>
      <c r="BY45" s="48"/>
      <c r="BZ45" s="48"/>
      <c r="CB45" s="48"/>
      <c r="CC45" s="48"/>
      <c r="CD45" s="48"/>
      <c r="CF45" s="48"/>
      <c r="CG45" s="48"/>
      <c r="CH45" s="48"/>
      <c r="CJ45" s="48"/>
      <c r="CK45" s="48"/>
      <c r="CL45" s="48"/>
      <c r="CN45" s="48"/>
      <c r="CO45" s="48"/>
      <c r="CP45" s="48"/>
      <c r="CR45" s="48"/>
      <c r="CS45" s="48"/>
      <c r="CT45" s="48"/>
      <c r="CV45" s="48"/>
      <c r="CW45" s="48"/>
      <c r="CX45" s="48"/>
      <c r="CZ45" s="48"/>
      <c r="DA45" s="48"/>
      <c r="DB45" s="48"/>
      <c r="DD45" s="48"/>
      <c r="DE45" s="48"/>
      <c r="DF45" s="48"/>
      <c r="DH45" s="48"/>
      <c r="DI45" s="48"/>
      <c r="DJ45" s="48"/>
      <c r="DL45" s="48"/>
      <c r="DM45" s="48"/>
      <c r="DN45" s="48"/>
      <c r="DP45" s="48"/>
      <c r="DQ45" s="48"/>
      <c r="DR45" s="48"/>
      <c r="DT45" s="48"/>
      <c r="DU45" s="48"/>
      <c r="DV45" s="48"/>
      <c r="DX45" s="48"/>
      <c r="DY45" s="48"/>
      <c r="DZ45" s="48"/>
      <c r="EB45" s="48"/>
      <c r="EC45" s="48"/>
      <c r="ED45" s="48"/>
      <c r="EF45" s="48"/>
      <c r="EG45" s="48"/>
      <c r="EH45" s="48"/>
      <c r="EJ45" s="48"/>
      <c r="EK45" s="48"/>
      <c r="EL45" s="48"/>
      <c r="EN45" s="48"/>
      <c r="EO45" s="48"/>
      <c r="EP45" s="48"/>
    </row>
    <row r="46" spans="1:146" s="57" customFormat="1" ht="27" customHeight="1" x14ac:dyDescent="0.2">
      <c r="A46" s="53"/>
      <c r="B46" s="55" t="s">
        <v>74</v>
      </c>
      <c r="C46" s="55" t="s">
        <v>75</v>
      </c>
      <c r="D46" s="56">
        <f t="shared" ref="D46:J46" si="21">+D47+D57</f>
        <v>47800046.979999997</v>
      </c>
      <c r="E46" s="56">
        <f t="shared" si="21"/>
        <v>0</v>
      </c>
      <c r="F46" s="56">
        <f t="shared" si="21"/>
        <v>47800046.979999997</v>
      </c>
      <c r="G46" s="56">
        <f t="shared" si="21"/>
        <v>0</v>
      </c>
      <c r="H46" s="56">
        <f t="shared" si="21"/>
        <v>12742018.290000001</v>
      </c>
      <c r="I46" s="56">
        <f t="shared" si="21"/>
        <v>12742018.290000001</v>
      </c>
      <c r="J46" s="56">
        <f t="shared" si="21"/>
        <v>35058028.689999998</v>
      </c>
      <c r="K46" s="92"/>
      <c r="L46" s="166"/>
      <c r="M46" s="169"/>
      <c r="N46" s="169"/>
      <c r="P46" s="53"/>
      <c r="Q46" s="53"/>
      <c r="R46" s="53"/>
      <c r="T46" s="53"/>
      <c r="U46" s="53"/>
      <c r="V46" s="53"/>
      <c r="X46" s="53"/>
      <c r="Y46" s="53"/>
      <c r="Z46" s="53"/>
      <c r="AB46" s="53"/>
      <c r="AC46" s="53"/>
      <c r="AD46" s="53"/>
      <c r="AF46" s="53"/>
      <c r="AG46" s="53"/>
      <c r="AH46" s="53"/>
      <c r="AJ46" s="53"/>
      <c r="AK46" s="53"/>
      <c r="AL46" s="53"/>
      <c r="AN46" s="53"/>
      <c r="AO46" s="53"/>
      <c r="AP46" s="53"/>
      <c r="AR46" s="53"/>
      <c r="AS46" s="53"/>
      <c r="AT46" s="53"/>
      <c r="AV46" s="53"/>
      <c r="AW46" s="53"/>
      <c r="AX46" s="53"/>
      <c r="AZ46" s="53"/>
      <c r="BA46" s="53"/>
      <c r="BB46" s="53"/>
      <c r="BD46" s="53"/>
      <c r="BE46" s="53"/>
      <c r="BF46" s="53"/>
      <c r="BH46" s="53"/>
      <c r="BI46" s="53"/>
      <c r="BJ46" s="53"/>
      <c r="BL46" s="53"/>
      <c r="BM46" s="53"/>
      <c r="BN46" s="53"/>
      <c r="BP46" s="53"/>
      <c r="BQ46" s="53"/>
      <c r="BR46" s="53"/>
      <c r="BT46" s="53"/>
      <c r="BU46" s="53"/>
      <c r="BV46" s="53"/>
      <c r="BX46" s="53"/>
      <c r="BY46" s="53"/>
      <c r="BZ46" s="53"/>
      <c r="CB46" s="53"/>
      <c r="CC46" s="53"/>
      <c r="CD46" s="53"/>
      <c r="CF46" s="53"/>
      <c r="CG46" s="53"/>
      <c r="CH46" s="53"/>
      <c r="CJ46" s="53"/>
      <c r="CK46" s="53"/>
      <c r="CL46" s="53"/>
      <c r="CN46" s="53"/>
      <c r="CO46" s="53"/>
      <c r="CP46" s="53"/>
      <c r="CR46" s="53"/>
      <c r="CS46" s="53"/>
      <c r="CT46" s="53"/>
      <c r="CV46" s="53"/>
      <c r="CW46" s="53"/>
      <c r="CX46" s="53"/>
      <c r="CZ46" s="53"/>
      <c r="DA46" s="53"/>
      <c r="DB46" s="53"/>
      <c r="DD46" s="53"/>
      <c r="DE46" s="53"/>
      <c r="DF46" s="53"/>
      <c r="DH46" s="53"/>
      <c r="DI46" s="53"/>
      <c r="DJ46" s="53"/>
      <c r="DL46" s="53"/>
      <c r="DM46" s="53"/>
      <c r="DN46" s="53"/>
      <c r="DP46" s="53"/>
      <c r="DQ46" s="53"/>
      <c r="DR46" s="53"/>
      <c r="DT46" s="53"/>
      <c r="DU46" s="53"/>
      <c r="DV46" s="53"/>
      <c r="DX46" s="53"/>
      <c r="DY46" s="53"/>
      <c r="DZ46" s="53"/>
      <c r="EB46" s="53"/>
      <c r="EC46" s="53"/>
      <c r="ED46" s="53"/>
      <c r="EF46" s="53"/>
      <c r="EG46" s="53"/>
      <c r="EH46" s="53"/>
      <c r="EJ46" s="53"/>
      <c r="EK46" s="53"/>
      <c r="EL46" s="53"/>
      <c r="EN46" s="53"/>
      <c r="EO46" s="53"/>
      <c r="EP46" s="53"/>
    </row>
    <row r="47" spans="1:146" s="57" customFormat="1" ht="15" customHeight="1" x14ac:dyDescent="0.2">
      <c r="A47" s="53"/>
      <c r="B47" s="55" t="s">
        <v>76</v>
      </c>
      <c r="C47" s="55" t="s">
        <v>77</v>
      </c>
      <c r="D47" s="56">
        <f t="shared" ref="D47:J47" si="22">+D48+D49+D50+D51+D55+D56</f>
        <v>47800046.979999997</v>
      </c>
      <c r="E47" s="56">
        <f t="shared" si="22"/>
        <v>0</v>
      </c>
      <c r="F47" s="56">
        <f t="shared" si="22"/>
        <v>47800046.979999997</v>
      </c>
      <c r="G47" s="56">
        <f t="shared" si="22"/>
        <v>0</v>
      </c>
      <c r="H47" s="56">
        <f t="shared" si="22"/>
        <v>12742018.290000001</v>
      </c>
      <c r="I47" s="56">
        <f t="shared" si="22"/>
        <v>12742018.290000001</v>
      </c>
      <c r="J47" s="56">
        <f t="shared" si="22"/>
        <v>35058028.689999998</v>
      </c>
      <c r="K47" s="92"/>
      <c r="L47" s="166"/>
      <c r="M47" s="169"/>
      <c r="N47" s="169"/>
      <c r="P47" s="53"/>
      <c r="Q47" s="53"/>
      <c r="R47" s="53"/>
      <c r="T47" s="53"/>
      <c r="U47" s="53"/>
      <c r="V47" s="53"/>
      <c r="X47" s="53"/>
      <c r="Y47" s="53"/>
      <c r="Z47" s="53"/>
      <c r="AB47" s="53"/>
      <c r="AC47" s="53"/>
      <c r="AD47" s="53"/>
      <c r="AF47" s="53"/>
      <c r="AG47" s="53"/>
      <c r="AH47" s="53"/>
      <c r="AJ47" s="53"/>
      <c r="AK47" s="53"/>
      <c r="AL47" s="53"/>
      <c r="AN47" s="53"/>
      <c r="AO47" s="53"/>
      <c r="AP47" s="53"/>
      <c r="AR47" s="53"/>
      <c r="AS47" s="53"/>
      <c r="AT47" s="53"/>
      <c r="AV47" s="53"/>
      <c r="AW47" s="53"/>
      <c r="AX47" s="53"/>
      <c r="AZ47" s="53"/>
      <c r="BA47" s="53"/>
      <c r="BB47" s="53"/>
      <c r="BD47" s="53"/>
      <c r="BE47" s="53"/>
      <c r="BF47" s="53"/>
      <c r="BH47" s="53"/>
      <c r="BI47" s="53"/>
      <c r="BJ47" s="53"/>
      <c r="BL47" s="53"/>
      <c r="BM47" s="53"/>
      <c r="BN47" s="53"/>
      <c r="BP47" s="53"/>
      <c r="BQ47" s="53"/>
      <c r="BR47" s="53"/>
      <c r="BT47" s="53"/>
      <c r="BU47" s="53"/>
      <c r="BV47" s="53"/>
      <c r="BX47" s="53"/>
      <c r="BY47" s="53"/>
      <c r="BZ47" s="53"/>
      <c r="CB47" s="53"/>
      <c r="CC47" s="53"/>
      <c r="CD47" s="53"/>
      <c r="CF47" s="53"/>
      <c r="CG47" s="53"/>
      <c r="CH47" s="53"/>
      <c r="CJ47" s="53"/>
      <c r="CK47" s="53"/>
      <c r="CL47" s="53"/>
      <c r="CN47" s="53"/>
      <c r="CO47" s="53"/>
      <c r="CP47" s="53"/>
      <c r="CR47" s="53"/>
      <c r="CS47" s="53"/>
      <c r="CT47" s="53"/>
      <c r="CV47" s="53"/>
      <c r="CW47" s="53"/>
      <c r="CX47" s="53"/>
      <c r="CZ47" s="53"/>
      <c r="DA47" s="53"/>
      <c r="DB47" s="53"/>
      <c r="DD47" s="53"/>
      <c r="DE47" s="53"/>
      <c r="DF47" s="53"/>
      <c r="DH47" s="53"/>
      <c r="DI47" s="53"/>
      <c r="DJ47" s="53"/>
      <c r="DL47" s="53"/>
      <c r="DM47" s="53"/>
      <c r="DN47" s="53"/>
      <c r="DP47" s="53"/>
      <c r="DQ47" s="53"/>
      <c r="DR47" s="53"/>
      <c r="DT47" s="53"/>
      <c r="DU47" s="53"/>
      <c r="DV47" s="53"/>
      <c r="DX47" s="53"/>
      <c r="DY47" s="53"/>
      <c r="DZ47" s="53"/>
      <c r="EB47" s="53"/>
      <c r="EC47" s="53"/>
      <c r="ED47" s="53"/>
      <c r="EF47" s="53"/>
      <c r="EG47" s="53"/>
      <c r="EH47" s="53"/>
      <c r="EJ47" s="53"/>
      <c r="EK47" s="53"/>
      <c r="EL47" s="53"/>
      <c r="EN47" s="53"/>
      <c r="EO47" s="53"/>
      <c r="EP47" s="53"/>
    </row>
    <row r="48" spans="1:146" s="50" customFormat="1" ht="15" hidden="1" customHeight="1" x14ac:dyDescent="0.2">
      <c r="A48" s="48"/>
      <c r="B48" s="59" t="s">
        <v>78</v>
      </c>
      <c r="C48" s="59" t="s">
        <v>79</v>
      </c>
      <c r="D48" s="60">
        <v>0</v>
      </c>
      <c r="E48" s="60">
        <v>0</v>
      </c>
      <c r="F48" s="60">
        <f>+D48+E48</f>
        <v>0</v>
      </c>
      <c r="G48" s="60">
        <v>0</v>
      </c>
      <c r="H48" s="60">
        <v>0</v>
      </c>
      <c r="I48" s="60">
        <f>+G48+H48</f>
        <v>0</v>
      </c>
      <c r="J48" s="60">
        <f>+F48-I48</f>
        <v>0</v>
      </c>
      <c r="K48" s="48"/>
      <c r="L48" s="48"/>
      <c r="M48" s="86">
        <v>0</v>
      </c>
      <c r="N48" s="58">
        <f t="shared" si="4"/>
        <v>0</v>
      </c>
      <c r="P48" s="48"/>
      <c r="Q48" s="48"/>
      <c r="R48" s="48"/>
      <c r="T48" s="48"/>
      <c r="U48" s="48"/>
      <c r="V48" s="48"/>
      <c r="X48" s="48"/>
      <c r="Y48" s="48"/>
      <c r="Z48" s="48"/>
      <c r="AB48" s="48"/>
      <c r="AC48" s="48"/>
      <c r="AD48" s="48"/>
      <c r="AF48" s="48"/>
      <c r="AG48" s="48"/>
      <c r="AH48" s="48"/>
      <c r="AJ48" s="48"/>
      <c r="AK48" s="48"/>
      <c r="AL48" s="48"/>
      <c r="AN48" s="48"/>
      <c r="AO48" s="48"/>
      <c r="AP48" s="48"/>
      <c r="AR48" s="48"/>
      <c r="AS48" s="48"/>
      <c r="AT48" s="48"/>
      <c r="AV48" s="48"/>
      <c r="AW48" s="48"/>
      <c r="AX48" s="48"/>
      <c r="AZ48" s="48"/>
      <c r="BA48" s="48"/>
      <c r="BB48" s="48"/>
      <c r="BD48" s="48"/>
      <c r="BE48" s="48"/>
      <c r="BF48" s="48"/>
      <c r="BH48" s="48"/>
      <c r="BI48" s="48"/>
      <c r="BJ48" s="48"/>
      <c r="BL48" s="48"/>
      <c r="BM48" s="48"/>
      <c r="BN48" s="48"/>
      <c r="BP48" s="48"/>
      <c r="BQ48" s="48"/>
      <c r="BR48" s="48"/>
      <c r="BT48" s="48"/>
      <c r="BU48" s="48"/>
      <c r="BV48" s="48"/>
      <c r="BX48" s="48"/>
      <c r="BY48" s="48"/>
      <c r="BZ48" s="48"/>
      <c r="CB48" s="48"/>
      <c r="CC48" s="48"/>
      <c r="CD48" s="48"/>
      <c r="CF48" s="48"/>
      <c r="CG48" s="48"/>
      <c r="CH48" s="48"/>
      <c r="CJ48" s="48"/>
      <c r="CK48" s="48"/>
      <c r="CL48" s="48"/>
      <c r="CN48" s="48"/>
      <c r="CO48" s="48"/>
      <c r="CP48" s="48"/>
      <c r="CR48" s="48"/>
      <c r="CS48" s="48"/>
      <c r="CT48" s="48"/>
      <c r="CV48" s="48"/>
      <c r="CW48" s="48"/>
      <c r="CX48" s="48"/>
      <c r="CZ48" s="48"/>
      <c r="DA48" s="48"/>
      <c r="DB48" s="48"/>
      <c r="DD48" s="48"/>
      <c r="DE48" s="48"/>
      <c r="DF48" s="48"/>
      <c r="DH48" s="48"/>
      <c r="DI48" s="48"/>
      <c r="DJ48" s="48"/>
      <c r="DL48" s="48"/>
      <c r="DM48" s="48"/>
      <c r="DN48" s="48"/>
      <c r="DP48" s="48"/>
      <c r="DQ48" s="48"/>
      <c r="DR48" s="48"/>
      <c r="DT48" s="48"/>
      <c r="DU48" s="48"/>
      <c r="DV48" s="48"/>
      <c r="DX48" s="48"/>
      <c r="DY48" s="48"/>
      <c r="DZ48" s="48"/>
      <c r="EB48" s="48"/>
      <c r="EC48" s="48"/>
      <c r="ED48" s="48"/>
      <c r="EF48" s="48"/>
      <c r="EG48" s="48"/>
      <c r="EH48" s="48"/>
      <c r="EJ48" s="48"/>
      <c r="EK48" s="48"/>
      <c r="EL48" s="48"/>
      <c r="EN48" s="48"/>
      <c r="EO48" s="48"/>
      <c r="EP48" s="48"/>
    </row>
    <row r="49" spans="1:146" s="50" customFormat="1" ht="15" hidden="1" customHeight="1" x14ac:dyDescent="0.2">
      <c r="A49" s="48"/>
      <c r="B49" s="59" t="s">
        <v>80</v>
      </c>
      <c r="C49" s="59" t="s">
        <v>81</v>
      </c>
      <c r="D49" s="60">
        <v>0</v>
      </c>
      <c r="E49" s="60">
        <v>0</v>
      </c>
      <c r="F49" s="60">
        <f>+D49+E49</f>
        <v>0</v>
      </c>
      <c r="G49" s="60">
        <v>0</v>
      </c>
      <c r="H49" s="60">
        <v>0</v>
      </c>
      <c r="I49" s="60">
        <f>+G49+H49</f>
        <v>0</v>
      </c>
      <c r="J49" s="60">
        <f>+F49-I49</f>
        <v>0</v>
      </c>
      <c r="K49" s="48"/>
      <c r="L49" s="48"/>
      <c r="M49" s="86">
        <v>0</v>
      </c>
      <c r="N49" s="58">
        <f t="shared" si="4"/>
        <v>0</v>
      </c>
      <c r="P49" s="48"/>
      <c r="Q49" s="48"/>
      <c r="R49" s="48"/>
      <c r="T49" s="48"/>
      <c r="U49" s="48"/>
      <c r="V49" s="48"/>
      <c r="X49" s="48"/>
      <c r="Y49" s="48"/>
      <c r="Z49" s="48"/>
      <c r="AB49" s="48"/>
      <c r="AC49" s="48"/>
      <c r="AD49" s="48"/>
      <c r="AF49" s="48"/>
      <c r="AG49" s="48"/>
      <c r="AH49" s="48"/>
      <c r="AJ49" s="48"/>
      <c r="AK49" s="48"/>
      <c r="AL49" s="48"/>
      <c r="AN49" s="48"/>
      <c r="AO49" s="48"/>
      <c r="AP49" s="48"/>
      <c r="AR49" s="48"/>
      <c r="AS49" s="48"/>
      <c r="AT49" s="48"/>
      <c r="AV49" s="48"/>
      <c r="AW49" s="48"/>
      <c r="AX49" s="48"/>
      <c r="AZ49" s="48"/>
      <c r="BA49" s="48"/>
      <c r="BB49" s="48"/>
      <c r="BD49" s="48"/>
      <c r="BE49" s="48"/>
      <c r="BF49" s="48"/>
      <c r="BH49" s="48"/>
      <c r="BI49" s="48"/>
      <c r="BJ49" s="48"/>
      <c r="BL49" s="48"/>
      <c r="BM49" s="48"/>
      <c r="BN49" s="48"/>
      <c r="BP49" s="48"/>
      <c r="BQ49" s="48"/>
      <c r="BR49" s="48"/>
      <c r="BT49" s="48"/>
      <c r="BU49" s="48"/>
      <c r="BV49" s="48"/>
      <c r="BX49" s="48"/>
      <c r="BY49" s="48"/>
      <c r="BZ49" s="48"/>
      <c r="CB49" s="48"/>
      <c r="CC49" s="48"/>
      <c r="CD49" s="48"/>
      <c r="CF49" s="48"/>
      <c r="CG49" s="48"/>
      <c r="CH49" s="48"/>
      <c r="CJ49" s="48"/>
      <c r="CK49" s="48"/>
      <c r="CL49" s="48"/>
      <c r="CN49" s="48"/>
      <c r="CO49" s="48"/>
      <c r="CP49" s="48"/>
      <c r="CR49" s="48"/>
      <c r="CS49" s="48"/>
      <c r="CT49" s="48"/>
      <c r="CV49" s="48"/>
      <c r="CW49" s="48"/>
      <c r="CX49" s="48"/>
      <c r="CZ49" s="48"/>
      <c r="DA49" s="48"/>
      <c r="DB49" s="48"/>
      <c r="DD49" s="48"/>
      <c r="DE49" s="48"/>
      <c r="DF49" s="48"/>
      <c r="DH49" s="48"/>
      <c r="DI49" s="48"/>
      <c r="DJ49" s="48"/>
      <c r="DL49" s="48"/>
      <c r="DM49" s="48"/>
      <c r="DN49" s="48"/>
      <c r="DP49" s="48"/>
      <c r="DQ49" s="48"/>
      <c r="DR49" s="48"/>
      <c r="DT49" s="48"/>
      <c r="DU49" s="48"/>
      <c r="DV49" s="48"/>
      <c r="DX49" s="48"/>
      <c r="DY49" s="48"/>
      <c r="DZ49" s="48"/>
      <c r="EB49" s="48"/>
      <c r="EC49" s="48"/>
      <c r="ED49" s="48"/>
      <c r="EF49" s="48"/>
      <c r="EG49" s="48"/>
      <c r="EH49" s="48"/>
      <c r="EJ49" s="48"/>
      <c r="EK49" s="48"/>
      <c r="EL49" s="48"/>
      <c r="EN49" s="48"/>
      <c r="EO49" s="48"/>
      <c r="EP49" s="48"/>
    </row>
    <row r="50" spans="1:146" s="50" customFormat="1" ht="15" hidden="1" customHeight="1" x14ac:dyDescent="0.2">
      <c r="A50" s="48"/>
      <c r="B50" s="59" t="s">
        <v>82</v>
      </c>
      <c r="C50" s="59" t="s">
        <v>83</v>
      </c>
      <c r="D50" s="60">
        <v>0</v>
      </c>
      <c r="E50" s="60">
        <v>0</v>
      </c>
      <c r="F50" s="60">
        <f>+D50+E50</f>
        <v>0</v>
      </c>
      <c r="G50" s="60">
        <v>0</v>
      </c>
      <c r="H50" s="60">
        <v>0</v>
      </c>
      <c r="I50" s="60">
        <f>+G50+H50</f>
        <v>0</v>
      </c>
      <c r="J50" s="60">
        <f>+F50-I50</f>
        <v>0</v>
      </c>
      <c r="K50" s="48"/>
      <c r="L50" s="48"/>
      <c r="M50" s="86">
        <v>0</v>
      </c>
      <c r="N50" s="58">
        <f t="shared" si="4"/>
        <v>0</v>
      </c>
      <c r="P50" s="48"/>
      <c r="Q50" s="48"/>
      <c r="R50" s="48"/>
      <c r="T50" s="48"/>
      <c r="U50" s="48"/>
      <c r="V50" s="48"/>
      <c r="X50" s="48"/>
      <c r="Y50" s="48"/>
      <c r="Z50" s="48"/>
      <c r="AB50" s="48"/>
      <c r="AC50" s="48"/>
      <c r="AD50" s="48"/>
      <c r="AF50" s="48"/>
      <c r="AG50" s="48"/>
      <c r="AH50" s="48"/>
      <c r="AJ50" s="48"/>
      <c r="AK50" s="48"/>
      <c r="AL50" s="48"/>
      <c r="AN50" s="48"/>
      <c r="AO50" s="48"/>
      <c r="AP50" s="48"/>
      <c r="AR50" s="48"/>
      <c r="AS50" s="48"/>
      <c r="AT50" s="48"/>
      <c r="AV50" s="48"/>
      <c r="AW50" s="48"/>
      <c r="AX50" s="48"/>
      <c r="AZ50" s="48"/>
      <c r="BA50" s="48"/>
      <c r="BB50" s="48"/>
      <c r="BD50" s="48"/>
      <c r="BE50" s="48"/>
      <c r="BF50" s="48"/>
      <c r="BH50" s="48"/>
      <c r="BI50" s="48"/>
      <c r="BJ50" s="48"/>
      <c r="BL50" s="48"/>
      <c r="BM50" s="48"/>
      <c r="BN50" s="48"/>
      <c r="BP50" s="48"/>
      <c r="BQ50" s="48"/>
      <c r="BR50" s="48"/>
      <c r="BT50" s="48"/>
      <c r="BU50" s="48"/>
      <c r="BV50" s="48"/>
      <c r="BX50" s="48"/>
      <c r="BY50" s="48"/>
      <c r="BZ50" s="48"/>
      <c r="CB50" s="48"/>
      <c r="CC50" s="48"/>
      <c r="CD50" s="48"/>
      <c r="CF50" s="48"/>
      <c r="CG50" s="48"/>
      <c r="CH50" s="48"/>
      <c r="CJ50" s="48"/>
      <c r="CK50" s="48"/>
      <c r="CL50" s="48"/>
      <c r="CN50" s="48"/>
      <c r="CO50" s="48"/>
      <c r="CP50" s="48"/>
      <c r="CR50" s="48"/>
      <c r="CS50" s="48"/>
      <c r="CT50" s="48"/>
      <c r="CV50" s="48"/>
      <c r="CW50" s="48"/>
      <c r="CX50" s="48"/>
      <c r="CZ50" s="48"/>
      <c r="DA50" s="48"/>
      <c r="DB50" s="48"/>
      <c r="DD50" s="48"/>
      <c r="DE50" s="48"/>
      <c r="DF50" s="48"/>
      <c r="DH50" s="48"/>
      <c r="DI50" s="48"/>
      <c r="DJ50" s="48"/>
      <c r="DL50" s="48"/>
      <c r="DM50" s="48"/>
      <c r="DN50" s="48"/>
      <c r="DP50" s="48"/>
      <c r="DQ50" s="48"/>
      <c r="DR50" s="48"/>
      <c r="DT50" s="48"/>
      <c r="DU50" s="48"/>
      <c r="DV50" s="48"/>
      <c r="DX50" s="48"/>
      <c r="DY50" s="48"/>
      <c r="DZ50" s="48"/>
      <c r="EB50" s="48"/>
      <c r="EC50" s="48"/>
      <c r="ED50" s="48"/>
      <c r="EF50" s="48"/>
      <c r="EG50" s="48"/>
      <c r="EH50" s="48"/>
      <c r="EJ50" s="48"/>
      <c r="EK50" s="48"/>
      <c r="EL50" s="48"/>
      <c r="EN50" s="48"/>
      <c r="EO50" s="48"/>
      <c r="EP50" s="48"/>
    </row>
    <row r="51" spans="1:146" s="57" customFormat="1" ht="15" customHeight="1" x14ac:dyDescent="0.2">
      <c r="A51" s="53"/>
      <c r="B51" s="55" t="s">
        <v>84</v>
      </c>
      <c r="C51" s="55" t="s">
        <v>85</v>
      </c>
      <c r="D51" s="56">
        <f>SUM(D52:D54)</f>
        <v>39550046.979999997</v>
      </c>
      <c r="E51" s="56">
        <f t="shared" ref="E51:J51" si="23">SUM(E52:E54)</f>
        <v>0</v>
      </c>
      <c r="F51" s="56">
        <f t="shared" si="23"/>
        <v>39550046.979999997</v>
      </c>
      <c r="G51" s="56">
        <f t="shared" si="23"/>
        <v>0</v>
      </c>
      <c r="H51" s="56">
        <f t="shared" si="23"/>
        <v>11457338.290000001</v>
      </c>
      <c r="I51" s="56">
        <f t="shared" si="23"/>
        <v>11457338.290000001</v>
      </c>
      <c r="J51" s="56">
        <f t="shared" si="23"/>
        <v>28092708.689999998</v>
      </c>
      <c r="K51" s="92"/>
      <c r="L51" s="166"/>
      <c r="M51" s="169"/>
      <c r="N51" s="169"/>
      <c r="P51" s="53"/>
      <c r="Q51" s="53"/>
      <c r="R51" s="53"/>
      <c r="T51" s="53"/>
      <c r="U51" s="53"/>
      <c r="V51" s="53"/>
      <c r="X51" s="53"/>
      <c r="Y51" s="53"/>
      <c r="Z51" s="53"/>
      <c r="AB51" s="53"/>
      <c r="AC51" s="53"/>
      <c r="AD51" s="53"/>
      <c r="AF51" s="53"/>
      <c r="AG51" s="53"/>
      <c r="AH51" s="53"/>
      <c r="AJ51" s="53"/>
      <c r="AK51" s="53"/>
      <c r="AL51" s="53"/>
      <c r="AN51" s="53"/>
      <c r="AO51" s="53"/>
      <c r="AP51" s="53"/>
      <c r="AR51" s="53"/>
      <c r="AS51" s="53"/>
      <c r="AT51" s="53"/>
      <c r="AV51" s="53"/>
      <c r="AW51" s="53"/>
      <c r="AX51" s="53"/>
      <c r="AZ51" s="53"/>
      <c r="BA51" s="53"/>
      <c r="BB51" s="53"/>
      <c r="BD51" s="53"/>
      <c r="BE51" s="53"/>
      <c r="BF51" s="53"/>
      <c r="BH51" s="53"/>
      <c r="BI51" s="53"/>
      <c r="BJ51" s="53"/>
      <c r="BL51" s="53"/>
      <c r="BM51" s="53"/>
      <c r="BN51" s="53"/>
      <c r="BP51" s="53"/>
      <c r="BQ51" s="53"/>
      <c r="BR51" s="53"/>
      <c r="BT51" s="53"/>
      <c r="BU51" s="53"/>
      <c r="BV51" s="53"/>
      <c r="BX51" s="53"/>
      <c r="BY51" s="53"/>
      <c r="BZ51" s="53"/>
      <c r="CB51" s="53"/>
      <c r="CC51" s="53"/>
      <c r="CD51" s="53"/>
      <c r="CF51" s="53"/>
      <c r="CG51" s="53"/>
      <c r="CH51" s="53"/>
      <c r="CJ51" s="53"/>
      <c r="CK51" s="53"/>
      <c r="CL51" s="53"/>
      <c r="CN51" s="53"/>
      <c r="CO51" s="53"/>
      <c r="CP51" s="53"/>
      <c r="CR51" s="53"/>
      <c r="CS51" s="53"/>
      <c r="CT51" s="53"/>
      <c r="CV51" s="53"/>
      <c r="CW51" s="53"/>
      <c r="CX51" s="53"/>
      <c r="CZ51" s="53"/>
      <c r="DA51" s="53"/>
      <c r="DB51" s="53"/>
      <c r="DD51" s="53"/>
      <c r="DE51" s="53"/>
      <c r="DF51" s="53"/>
      <c r="DH51" s="53"/>
      <c r="DI51" s="53"/>
      <c r="DJ51" s="53"/>
      <c r="DL51" s="53"/>
      <c r="DM51" s="53"/>
      <c r="DN51" s="53"/>
      <c r="DP51" s="53"/>
      <c r="DQ51" s="53"/>
      <c r="DR51" s="53"/>
      <c r="DT51" s="53"/>
      <c r="DU51" s="53"/>
      <c r="DV51" s="53"/>
      <c r="DX51" s="53"/>
      <c r="DY51" s="53"/>
      <c r="DZ51" s="53"/>
      <c r="EB51" s="53"/>
      <c r="EC51" s="53"/>
      <c r="ED51" s="53"/>
      <c r="EF51" s="53"/>
      <c r="EG51" s="53"/>
      <c r="EH51" s="53"/>
      <c r="EJ51" s="53"/>
      <c r="EK51" s="53"/>
      <c r="EL51" s="53"/>
      <c r="EN51" s="53"/>
      <c r="EO51" s="53"/>
      <c r="EP51" s="53"/>
    </row>
    <row r="52" spans="1:146" s="50" customFormat="1" ht="15" hidden="1" customHeight="1" x14ac:dyDescent="0.2">
      <c r="A52" s="48"/>
      <c r="B52" s="59" t="s">
        <v>86</v>
      </c>
      <c r="C52" s="59" t="s">
        <v>87</v>
      </c>
      <c r="D52" s="60">
        <v>0</v>
      </c>
      <c r="E52" s="60">
        <v>0</v>
      </c>
      <c r="F52" s="60">
        <f>+D52+E52</f>
        <v>0</v>
      </c>
      <c r="G52" s="60">
        <v>0</v>
      </c>
      <c r="H52" s="60">
        <v>0</v>
      </c>
      <c r="I52" s="60">
        <f>+G52+H52</f>
        <v>0</v>
      </c>
      <c r="J52" s="60">
        <f>+F52-I52</f>
        <v>0</v>
      </c>
      <c r="K52" s="48"/>
      <c r="L52" s="48"/>
      <c r="M52" s="86">
        <v>0</v>
      </c>
      <c r="N52" s="58">
        <f t="shared" si="4"/>
        <v>0</v>
      </c>
      <c r="P52" s="48"/>
      <c r="Q52" s="48"/>
      <c r="R52" s="48"/>
      <c r="T52" s="48"/>
      <c r="U52" s="48"/>
      <c r="V52" s="48"/>
      <c r="X52" s="48"/>
      <c r="Y52" s="48"/>
      <c r="Z52" s="48"/>
      <c r="AB52" s="48"/>
      <c r="AC52" s="48"/>
      <c r="AD52" s="48"/>
      <c r="AF52" s="48"/>
      <c r="AG52" s="48"/>
      <c r="AH52" s="48"/>
      <c r="AJ52" s="48"/>
      <c r="AK52" s="48"/>
      <c r="AL52" s="48"/>
      <c r="AN52" s="48"/>
      <c r="AO52" s="48"/>
      <c r="AP52" s="48"/>
      <c r="AR52" s="48"/>
      <c r="AS52" s="48"/>
      <c r="AT52" s="48"/>
      <c r="AV52" s="48"/>
      <c r="AW52" s="48"/>
      <c r="AX52" s="48"/>
      <c r="AZ52" s="48"/>
      <c r="BA52" s="48"/>
      <c r="BB52" s="48"/>
      <c r="BD52" s="48"/>
      <c r="BE52" s="48"/>
      <c r="BF52" s="48"/>
      <c r="BH52" s="48"/>
      <c r="BI52" s="48"/>
      <c r="BJ52" s="48"/>
      <c r="BL52" s="48"/>
      <c r="BM52" s="48"/>
      <c r="BN52" s="48"/>
      <c r="BP52" s="48"/>
      <c r="BQ52" s="48"/>
      <c r="BR52" s="48"/>
      <c r="BT52" s="48"/>
      <c r="BU52" s="48"/>
      <c r="BV52" s="48"/>
      <c r="BX52" s="48"/>
      <c r="BY52" s="48"/>
      <c r="BZ52" s="48"/>
      <c r="CB52" s="48"/>
      <c r="CC52" s="48"/>
      <c r="CD52" s="48"/>
      <c r="CF52" s="48"/>
      <c r="CG52" s="48"/>
      <c r="CH52" s="48"/>
      <c r="CJ52" s="48"/>
      <c r="CK52" s="48"/>
      <c r="CL52" s="48"/>
      <c r="CN52" s="48"/>
      <c r="CO52" s="48"/>
      <c r="CP52" s="48"/>
      <c r="CR52" s="48"/>
      <c r="CS52" s="48"/>
      <c r="CT52" s="48"/>
      <c r="CV52" s="48"/>
      <c r="CW52" s="48"/>
      <c r="CX52" s="48"/>
      <c r="CZ52" s="48"/>
      <c r="DA52" s="48"/>
      <c r="DB52" s="48"/>
      <c r="DD52" s="48"/>
      <c r="DE52" s="48"/>
      <c r="DF52" s="48"/>
      <c r="DH52" s="48"/>
      <c r="DI52" s="48"/>
      <c r="DJ52" s="48"/>
      <c r="DL52" s="48"/>
      <c r="DM52" s="48"/>
      <c r="DN52" s="48"/>
      <c r="DP52" s="48"/>
      <c r="DQ52" s="48"/>
      <c r="DR52" s="48"/>
      <c r="DT52" s="48"/>
      <c r="DU52" s="48"/>
      <c r="DV52" s="48"/>
      <c r="DX52" s="48"/>
      <c r="DY52" s="48"/>
      <c r="DZ52" s="48"/>
      <c r="EB52" s="48"/>
      <c r="EC52" s="48"/>
      <c r="ED52" s="48"/>
      <c r="EF52" s="48"/>
      <c r="EG52" s="48"/>
      <c r="EH52" s="48"/>
      <c r="EJ52" s="48"/>
      <c r="EK52" s="48"/>
      <c r="EL52" s="48"/>
      <c r="EN52" s="48"/>
      <c r="EO52" s="48"/>
      <c r="EP52" s="48"/>
    </row>
    <row r="53" spans="1:146" s="50" customFormat="1" ht="15" customHeight="1" x14ac:dyDescent="0.2">
      <c r="A53" s="48"/>
      <c r="B53" s="59" t="s">
        <v>88</v>
      </c>
      <c r="C53" s="59" t="s">
        <v>89</v>
      </c>
      <c r="D53" s="60">
        <f>+[1]Ingresos!$D$54</f>
        <v>39550046.979999997</v>
      </c>
      <c r="E53" s="60">
        <v>0</v>
      </c>
      <c r="F53" s="60">
        <f>+D53+E53</f>
        <v>39550046.979999997</v>
      </c>
      <c r="G53" s="60">
        <v>0</v>
      </c>
      <c r="H53" s="60">
        <f>+'[3]000585-0'!$E$2+'[3]000585-0'!$E$3+'[3]000585-0'!$E$7+'[3]000585-0'!$E$11</f>
        <v>11457338.290000001</v>
      </c>
      <c r="I53" s="60">
        <f>+G53+H53</f>
        <v>11457338.290000001</v>
      </c>
      <c r="J53" s="60">
        <f>+F53-I53</f>
        <v>28092708.689999998</v>
      </c>
      <c r="K53" s="94">
        <f>+I53-'[2]Presupuestado vs. Recaudado'!$D$7</f>
        <v>-40114257.750000007</v>
      </c>
      <c r="L53" s="164">
        <f>+'[3]000585-0'!$E$2+'[3]000585-0'!$E$3+'[3]000585-0'!$E$7+'[3]000585-0'!$E$11-I53</f>
        <v>0</v>
      </c>
      <c r="M53" s="170">
        <v>0</v>
      </c>
      <c r="N53" s="169"/>
      <c r="P53" s="48"/>
      <c r="Q53" s="48"/>
      <c r="R53" s="48"/>
      <c r="T53" s="48"/>
      <c r="U53" s="48"/>
      <c r="V53" s="48"/>
      <c r="X53" s="48"/>
      <c r="Y53" s="48"/>
      <c r="Z53" s="48"/>
      <c r="AB53" s="48"/>
      <c r="AC53" s="48"/>
      <c r="AD53" s="48"/>
      <c r="AF53" s="48"/>
      <c r="AG53" s="48"/>
      <c r="AH53" s="48"/>
      <c r="AJ53" s="48"/>
      <c r="AK53" s="48"/>
      <c r="AL53" s="48"/>
      <c r="AN53" s="48"/>
      <c r="AO53" s="48"/>
      <c r="AP53" s="48"/>
      <c r="AR53" s="48"/>
      <c r="AS53" s="48"/>
      <c r="AT53" s="48"/>
      <c r="AV53" s="48"/>
      <c r="AW53" s="48"/>
      <c r="AX53" s="48"/>
      <c r="AZ53" s="48"/>
      <c r="BA53" s="48"/>
      <c r="BB53" s="48"/>
      <c r="BD53" s="48"/>
      <c r="BE53" s="48"/>
      <c r="BF53" s="48"/>
      <c r="BH53" s="48"/>
      <c r="BI53" s="48"/>
      <c r="BJ53" s="48"/>
      <c r="BL53" s="48"/>
      <c r="BM53" s="48"/>
      <c r="BN53" s="48"/>
      <c r="BP53" s="48"/>
      <c r="BQ53" s="48"/>
      <c r="BR53" s="48"/>
      <c r="BT53" s="48"/>
      <c r="BU53" s="48"/>
      <c r="BV53" s="48"/>
      <c r="BX53" s="48"/>
      <c r="BY53" s="48"/>
      <c r="BZ53" s="48"/>
      <c r="CB53" s="48"/>
      <c r="CC53" s="48"/>
      <c r="CD53" s="48"/>
      <c r="CF53" s="48"/>
      <c r="CG53" s="48"/>
      <c r="CH53" s="48"/>
      <c r="CJ53" s="48"/>
      <c r="CK53" s="48"/>
      <c r="CL53" s="48"/>
      <c r="CN53" s="48"/>
      <c r="CO53" s="48"/>
      <c r="CP53" s="48"/>
      <c r="CR53" s="48"/>
      <c r="CS53" s="48"/>
      <c r="CT53" s="48"/>
      <c r="CV53" s="48"/>
      <c r="CW53" s="48"/>
      <c r="CX53" s="48"/>
      <c r="CZ53" s="48"/>
      <c r="DA53" s="48"/>
      <c r="DB53" s="48"/>
      <c r="DD53" s="48"/>
      <c r="DE53" s="48"/>
      <c r="DF53" s="48"/>
      <c r="DH53" s="48"/>
      <c r="DI53" s="48"/>
      <c r="DJ53" s="48"/>
      <c r="DL53" s="48"/>
      <c r="DM53" s="48"/>
      <c r="DN53" s="48"/>
      <c r="DP53" s="48"/>
      <c r="DQ53" s="48"/>
      <c r="DR53" s="48"/>
      <c r="DT53" s="48"/>
      <c r="DU53" s="48"/>
      <c r="DV53" s="48"/>
      <c r="DX53" s="48"/>
      <c r="DY53" s="48"/>
      <c r="DZ53" s="48"/>
      <c r="EB53" s="48"/>
      <c r="EC53" s="48"/>
      <c r="ED53" s="48"/>
      <c r="EF53" s="48"/>
      <c r="EG53" s="48"/>
      <c r="EH53" s="48"/>
      <c r="EJ53" s="48"/>
      <c r="EK53" s="48"/>
      <c r="EL53" s="48"/>
      <c r="EN53" s="48"/>
      <c r="EO53" s="48"/>
      <c r="EP53" s="48"/>
    </row>
    <row r="54" spans="1:146" s="50" customFormat="1" ht="15" hidden="1" customHeight="1" x14ac:dyDescent="0.2">
      <c r="A54" s="48"/>
      <c r="B54" s="59" t="s">
        <v>90</v>
      </c>
      <c r="C54" s="59" t="s">
        <v>91</v>
      </c>
      <c r="D54" s="60">
        <v>0</v>
      </c>
      <c r="E54" s="60">
        <v>0</v>
      </c>
      <c r="F54" s="60">
        <f>+D54+E54</f>
        <v>0</v>
      </c>
      <c r="G54" s="60">
        <v>0</v>
      </c>
      <c r="H54" s="60">
        <v>0</v>
      </c>
      <c r="I54" s="60">
        <f>+G54+H54</f>
        <v>0</v>
      </c>
      <c r="J54" s="60">
        <f>+F54-I54</f>
        <v>0</v>
      </c>
      <c r="K54" s="48"/>
      <c r="L54" s="48"/>
      <c r="M54" s="86">
        <v>0</v>
      </c>
      <c r="N54" s="58">
        <f t="shared" si="4"/>
        <v>0</v>
      </c>
      <c r="P54" s="48"/>
      <c r="Q54" s="48"/>
      <c r="R54" s="48"/>
      <c r="T54" s="48"/>
      <c r="U54" s="48"/>
      <c r="V54" s="48"/>
      <c r="X54" s="48"/>
      <c r="Y54" s="48"/>
      <c r="Z54" s="48"/>
      <c r="AB54" s="48"/>
      <c r="AC54" s="48"/>
      <c r="AD54" s="48"/>
      <c r="AF54" s="48"/>
      <c r="AG54" s="48"/>
      <c r="AH54" s="48"/>
      <c r="AJ54" s="48"/>
      <c r="AK54" s="48"/>
      <c r="AL54" s="48"/>
      <c r="AN54" s="48"/>
      <c r="AO54" s="48"/>
      <c r="AP54" s="48"/>
      <c r="AR54" s="48"/>
      <c r="AS54" s="48"/>
      <c r="AT54" s="48"/>
      <c r="AV54" s="48"/>
      <c r="AW54" s="48"/>
      <c r="AX54" s="48"/>
      <c r="AZ54" s="48"/>
      <c r="BA54" s="48"/>
      <c r="BB54" s="48"/>
      <c r="BD54" s="48"/>
      <c r="BE54" s="48"/>
      <c r="BF54" s="48"/>
      <c r="BH54" s="48"/>
      <c r="BI54" s="48"/>
      <c r="BJ54" s="48"/>
      <c r="BL54" s="48"/>
      <c r="BM54" s="48"/>
      <c r="BN54" s="48"/>
      <c r="BP54" s="48"/>
      <c r="BQ54" s="48"/>
      <c r="BR54" s="48"/>
      <c r="BT54" s="48"/>
      <c r="BU54" s="48"/>
      <c r="BV54" s="48"/>
      <c r="BX54" s="48"/>
      <c r="BY54" s="48"/>
      <c r="BZ54" s="48"/>
      <c r="CB54" s="48"/>
      <c r="CC54" s="48"/>
      <c r="CD54" s="48"/>
      <c r="CF54" s="48"/>
      <c r="CG54" s="48"/>
      <c r="CH54" s="48"/>
      <c r="CJ54" s="48"/>
      <c r="CK54" s="48"/>
      <c r="CL54" s="48"/>
      <c r="CN54" s="48"/>
      <c r="CO54" s="48"/>
      <c r="CP54" s="48"/>
      <c r="CR54" s="48"/>
      <c r="CS54" s="48"/>
      <c r="CT54" s="48"/>
      <c r="CV54" s="48"/>
      <c r="CW54" s="48"/>
      <c r="CX54" s="48"/>
      <c r="CZ54" s="48"/>
      <c r="DA54" s="48"/>
      <c r="DB54" s="48"/>
      <c r="DD54" s="48"/>
      <c r="DE54" s="48"/>
      <c r="DF54" s="48"/>
      <c r="DH54" s="48"/>
      <c r="DI54" s="48"/>
      <c r="DJ54" s="48"/>
      <c r="DL54" s="48"/>
      <c r="DM54" s="48"/>
      <c r="DN54" s="48"/>
      <c r="DP54" s="48"/>
      <c r="DQ54" s="48"/>
      <c r="DR54" s="48"/>
      <c r="DT54" s="48"/>
      <c r="DU54" s="48"/>
      <c r="DV54" s="48"/>
      <c r="DX54" s="48"/>
      <c r="DY54" s="48"/>
      <c r="DZ54" s="48"/>
      <c r="EB54" s="48"/>
      <c r="EC54" s="48"/>
      <c r="ED54" s="48"/>
      <c r="EF54" s="48"/>
      <c r="EG54" s="48"/>
      <c r="EH54" s="48"/>
      <c r="EJ54" s="48"/>
      <c r="EK54" s="48"/>
      <c r="EL54" s="48"/>
      <c r="EN54" s="48"/>
      <c r="EO54" s="48"/>
      <c r="EP54" s="48"/>
    </row>
    <row r="55" spans="1:146" s="50" customFormat="1" ht="15" customHeight="1" x14ac:dyDescent="0.2">
      <c r="A55" s="48"/>
      <c r="B55" s="59" t="s">
        <v>92</v>
      </c>
      <c r="C55" s="59" t="s">
        <v>93</v>
      </c>
      <c r="D55" s="60">
        <f>+[1]Ingresos!$D$56</f>
        <v>8250000</v>
      </c>
      <c r="E55" s="60">
        <v>0</v>
      </c>
      <c r="F55" s="60">
        <f>+D55+E55</f>
        <v>8250000</v>
      </c>
      <c r="G55" s="60">
        <v>0</v>
      </c>
      <c r="H55" s="60">
        <v>1284680</v>
      </c>
      <c r="I55" s="60">
        <f>+G55+H55</f>
        <v>1284680</v>
      </c>
      <c r="J55" s="60">
        <f>+F55-I55</f>
        <v>6965320</v>
      </c>
      <c r="K55" s="93">
        <f>+I55-'[2]Presupuestado vs. Recaudado'!$D$8</f>
        <v>-6583047.2300000004</v>
      </c>
      <c r="L55" s="164">
        <f>1284680-I55</f>
        <v>0</v>
      </c>
      <c r="M55" s="170">
        <v>0</v>
      </c>
      <c r="N55" s="169"/>
      <c r="P55" s="48"/>
      <c r="Q55" s="48"/>
      <c r="R55" s="48"/>
      <c r="T55" s="48"/>
      <c r="U55" s="48"/>
      <c r="V55" s="48"/>
      <c r="X55" s="48"/>
      <c r="Y55" s="48"/>
      <c r="Z55" s="48"/>
      <c r="AB55" s="48"/>
      <c r="AC55" s="48"/>
      <c r="AD55" s="48"/>
      <c r="AF55" s="48"/>
      <c r="AG55" s="48"/>
      <c r="AH55" s="48"/>
      <c r="AJ55" s="48"/>
      <c r="AK55" s="48"/>
      <c r="AL55" s="48"/>
      <c r="AN55" s="48"/>
      <c r="AO55" s="48"/>
      <c r="AP55" s="48"/>
      <c r="AR55" s="48"/>
      <c r="AS55" s="48"/>
      <c r="AT55" s="48"/>
      <c r="AV55" s="48"/>
      <c r="AW55" s="48"/>
      <c r="AX55" s="48"/>
      <c r="AZ55" s="48"/>
      <c r="BA55" s="48"/>
      <c r="BB55" s="48"/>
      <c r="BD55" s="48"/>
      <c r="BE55" s="48"/>
      <c r="BF55" s="48"/>
      <c r="BH55" s="48"/>
      <c r="BI55" s="48"/>
      <c r="BJ55" s="48"/>
      <c r="BL55" s="48"/>
      <c r="BM55" s="48"/>
      <c r="BN55" s="48"/>
      <c r="BP55" s="48"/>
      <c r="BQ55" s="48"/>
      <c r="BR55" s="48"/>
      <c r="BT55" s="48"/>
      <c r="BU55" s="48"/>
      <c r="BV55" s="48"/>
      <c r="BX55" s="48"/>
      <c r="BY55" s="48"/>
      <c r="BZ55" s="48"/>
      <c r="CB55" s="48"/>
      <c r="CC55" s="48"/>
      <c r="CD55" s="48"/>
      <c r="CF55" s="48"/>
      <c r="CG55" s="48"/>
      <c r="CH55" s="48"/>
      <c r="CJ55" s="48"/>
      <c r="CK55" s="48"/>
      <c r="CL55" s="48"/>
      <c r="CN55" s="48"/>
      <c r="CO55" s="48"/>
      <c r="CP55" s="48"/>
      <c r="CR55" s="48"/>
      <c r="CS55" s="48"/>
      <c r="CT55" s="48"/>
      <c r="CV55" s="48"/>
      <c r="CW55" s="48"/>
      <c r="CX55" s="48"/>
      <c r="CZ55" s="48"/>
      <c r="DA55" s="48"/>
      <c r="DB55" s="48"/>
      <c r="DD55" s="48"/>
      <c r="DE55" s="48"/>
      <c r="DF55" s="48"/>
      <c r="DH55" s="48"/>
      <c r="DI55" s="48"/>
      <c r="DJ55" s="48"/>
      <c r="DL55" s="48"/>
      <c r="DM55" s="48"/>
      <c r="DN55" s="48"/>
      <c r="DP55" s="48"/>
      <c r="DQ55" s="48"/>
      <c r="DR55" s="48"/>
      <c r="DT55" s="48"/>
      <c r="DU55" s="48"/>
      <c r="DV55" s="48"/>
      <c r="DX55" s="48"/>
      <c r="DY55" s="48"/>
      <c r="DZ55" s="48"/>
      <c r="EB55" s="48"/>
      <c r="EC55" s="48"/>
      <c r="ED55" s="48"/>
      <c r="EF55" s="48"/>
      <c r="EG55" s="48"/>
      <c r="EH55" s="48"/>
      <c r="EJ55" s="48"/>
      <c r="EK55" s="48"/>
      <c r="EL55" s="48"/>
      <c r="EN55" s="48"/>
      <c r="EO55" s="48"/>
      <c r="EP55" s="48"/>
    </row>
    <row r="56" spans="1:146" s="50" customFormat="1" ht="15" hidden="1" customHeight="1" x14ac:dyDescent="0.2">
      <c r="A56" s="48"/>
      <c r="B56" s="59" t="s">
        <v>94</v>
      </c>
      <c r="C56" s="59" t="s">
        <v>95</v>
      </c>
      <c r="D56" s="60">
        <v>0</v>
      </c>
      <c r="E56" s="60">
        <v>0</v>
      </c>
      <c r="F56" s="60">
        <f>+D56+E56</f>
        <v>0</v>
      </c>
      <c r="G56" s="60">
        <v>0</v>
      </c>
      <c r="H56" s="60">
        <v>0</v>
      </c>
      <c r="I56" s="60">
        <f>+G56+H56</f>
        <v>0</v>
      </c>
      <c r="J56" s="60">
        <f>+F56-I56</f>
        <v>0</v>
      </c>
      <c r="K56" s="48"/>
      <c r="L56" s="48"/>
      <c r="M56" s="86">
        <v>0</v>
      </c>
      <c r="N56" s="58">
        <f t="shared" si="4"/>
        <v>0</v>
      </c>
      <c r="P56" s="48"/>
      <c r="Q56" s="48"/>
      <c r="R56" s="48"/>
      <c r="T56" s="48"/>
      <c r="U56" s="48"/>
      <c r="V56" s="48"/>
      <c r="X56" s="48"/>
      <c r="Y56" s="48"/>
      <c r="Z56" s="48"/>
      <c r="AB56" s="48"/>
      <c r="AC56" s="48"/>
      <c r="AD56" s="48"/>
      <c r="AF56" s="48"/>
      <c r="AG56" s="48"/>
      <c r="AH56" s="48"/>
      <c r="AJ56" s="48"/>
      <c r="AK56" s="48"/>
      <c r="AL56" s="48"/>
      <c r="AN56" s="48"/>
      <c r="AO56" s="48"/>
      <c r="AP56" s="48"/>
      <c r="AR56" s="48"/>
      <c r="AS56" s="48"/>
      <c r="AT56" s="48"/>
      <c r="AV56" s="48"/>
      <c r="AW56" s="48"/>
      <c r="AX56" s="48"/>
      <c r="AZ56" s="48"/>
      <c r="BA56" s="48"/>
      <c r="BB56" s="48"/>
      <c r="BD56" s="48"/>
      <c r="BE56" s="48"/>
      <c r="BF56" s="48"/>
      <c r="BH56" s="48"/>
      <c r="BI56" s="48"/>
      <c r="BJ56" s="48"/>
      <c r="BL56" s="48"/>
      <c r="BM56" s="48"/>
      <c r="BN56" s="48"/>
      <c r="BP56" s="48"/>
      <c r="BQ56" s="48"/>
      <c r="BR56" s="48"/>
      <c r="BT56" s="48"/>
      <c r="BU56" s="48"/>
      <c r="BV56" s="48"/>
      <c r="BX56" s="48"/>
      <c r="BY56" s="48"/>
      <c r="BZ56" s="48"/>
      <c r="CB56" s="48"/>
      <c r="CC56" s="48"/>
      <c r="CD56" s="48"/>
      <c r="CF56" s="48"/>
      <c r="CG56" s="48"/>
      <c r="CH56" s="48"/>
      <c r="CJ56" s="48"/>
      <c r="CK56" s="48"/>
      <c r="CL56" s="48"/>
      <c r="CN56" s="48"/>
      <c r="CO56" s="48"/>
      <c r="CP56" s="48"/>
      <c r="CR56" s="48"/>
      <c r="CS56" s="48"/>
      <c r="CT56" s="48"/>
      <c r="CV56" s="48"/>
      <c r="CW56" s="48"/>
      <c r="CX56" s="48"/>
      <c r="CZ56" s="48"/>
      <c r="DA56" s="48"/>
      <c r="DB56" s="48"/>
      <c r="DD56" s="48"/>
      <c r="DE56" s="48"/>
      <c r="DF56" s="48"/>
      <c r="DH56" s="48"/>
      <c r="DI56" s="48"/>
      <c r="DJ56" s="48"/>
      <c r="DL56" s="48"/>
      <c r="DM56" s="48"/>
      <c r="DN56" s="48"/>
      <c r="DP56" s="48"/>
      <c r="DQ56" s="48"/>
      <c r="DR56" s="48"/>
      <c r="DT56" s="48"/>
      <c r="DU56" s="48"/>
      <c r="DV56" s="48"/>
      <c r="DX56" s="48"/>
      <c r="DY56" s="48"/>
      <c r="DZ56" s="48"/>
      <c r="EB56" s="48"/>
      <c r="EC56" s="48"/>
      <c r="ED56" s="48"/>
      <c r="EF56" s="48"/>
      <c r="EG56" s="48"/>
      <c r="EH56" s="48"/>
      <c r="EJ56" s="48"/>
      <c r="EK56" s="48"/>
      <c r="EL56" s="48"/>
      <c r="EN56" s="48"/>
      <c r="EO56" s="48"/>
      <c r="EP56" s="48"/>
    </row>
    <row r="57" spans="1:146" s="57" customFormat="1" ht="15" hidden="1" customHeight="1" x14ac:dyDescent="0.2">
      <c r="A57" s="53"/>
      <c r="B57" s="55" t="s">
        <v>96</v>
      </c>
      <c r="C57" s="55" t="s">
        <v>97</v>
      </c>
      <c r="D57" s="56">
        <f t="shared" ref="D57:J57" si="24">+D58+D59+D60+D63</f>
        <v>0</v>
      </c>
      <c r="E57" s="56">
        <f t="shared" si="24"/>
        <v>0</v>
      </c>
      <c r="F57" s="56">
        <f t="shared" si="24"/>
        <v>0</v>
      </c>
      <c r="G57" s="56">
        <f t="shared" si="24"/>
        <v>0</v>
      </c>
      <c r="H57" s="56">
        <f t="shared" si="24"/>
        <v>0</v>
      </c>
      <c r="I57" s="56">
        <f t="shared" si="24"/>
        <v>0</v>
      </c>
      <c r="J57" s="56">
        <f t="shared" si="24"/>
        <v>0</v>
      </c>
      <c r="K57" s="53"/>
      <c r="L57" s="53"/>
      <c r="M57" s="58">
        <v>0</v>
      </c>
      <c r="N57" s="58">
        <f t="shared" si="4"/>
        <v>0</v>
      </c>
      <c r="P57" s="53"/>
      <c r="Q57" s="53"/>
      <c r="R57" s="53"/>
      <c r="T57" s="53"/>
      <c r="U57" s="53"/>
      <c r="V57" s="53"/>
      <c r="X57" s="53"/>
      <c r="Y57" s="53"/>
      <c r="Z57" s="53"/>
      <c r="AB57" s="53"/>
      <c r="AC57" s="53"/>
      <c r="AD57" s="53"/>
      <c r="AF57" s="53"/>
      <c r="AG57" s="53"/>
      <c r="AH57" s="53"/>
      <c r="AJ57" s="53"/>
      <c r="AK57" s="53"/>
      <c r="AL57" s="53"/>
      <c r="AN57" s="53"/>
      <c r="AO57" s="53"/>
      <c r="AP57" s="53"/>
      <c r="AR57" s="53"/>
      <c r="AS57" s="53"/>
      <c r="AT57" s="53"/>
      <c r="AV57" s="53"/>
      <c r="AW57" s="53"/>
      <c r="AX57" s="53"/>
      <c r="AZ57" s="53"/>
      <c r="BA57" s="53"/>
      <c r="BB57" s="53"/>
      <c r="BD57" s="53"/>
      <c r="BE57" s="53"/>
      <c r="BF57" s="53"/>
      <c r="BH57" s="53"/>
      <c r="BI57" s="53"/>
      <c r="BJ57" s="53"/>
      <c r="BL57" s="53"/>
      <c r="BM57" s="53"/>
      <c r="BN57" s="53"/>
      <c r="BP57" s="53"/>
      <c r="BQ57" s="53"/>
      <c r="BR57" s="53"/>
      <c r="BT57" s="53"/>
      <c r="BU57" s="53"/>
      <c r="BV57" s="53"/>
      <c r="BX57" s="53"/>
      <c r="BY57" s="53"/>
      <c r="BZ57" s="53"/>
      <c r="CB57" s="53"/>
      <c r="CC57" s="53"/>
      <c r="CD57" s="53"/>
      <c r="CF57" s="53"/>
      <c r="CG57" s="53"/>
      <c r="CH57" s="53"/>
      <c r="CJ57" s="53"/>
      <c r="CK57" s="53"/>
      <c r="CL57" s="53"/>
      <c r="CN57" s="53"/>
      <c r="CO57" s="53"/>
      <c r="CP57" s="53"/>
      <c r="CR57" s="53"/>
      <c r="CS57" s="53"/>
      <c r="CT57" s="53"/>
      <c r="CV57" s="53"/>
      <c r="CW57" s="53"/>
      <c r="CX57" s="53"/>
      <c r="CZ57" s="53"/>
      <c r="DA57" s="53"/>
      <c r="DB57" s="53"/>
      <c r="DD57" s="53"/>
      <c r="DE57" s="53"/>
      <c r="DF57" s="53"/>
      <c r="DH57" s="53"/>
      <c r="DI57" s="53"/>
      <c r="DJ57" s="53"/>
      <c r="DL57" s="53"/>
      <c r="DM57" s="53"/>
      <c r="DN57" s="53"/>
      <c r="DP57" s="53"/>
      <c r="DQ57" s="53"/>
      <c r="DR57" s="53"/>
      <c r="DT57" s="53"/>
      <c r="DU57" s="53"/>
      <c r="DV57" s="53"/>
      <c r="DX57" s="53"/>
      <c r="DY57" s="53"/>
      <c r="DZ57" s="53"/>
      <c r="EB57" s="53"/>
      <c r="EC57" s="53"/>
      <c r="ED57" s="53"/>
      <c r="EF57" s="53"/>
      <c r="EG57" s="53"/>
      <c r="EH57" s="53"/>
      <c r="EJ57" s="53"/>
      <c r="EK57" s="53"/>
      <c r="EL57" s="53"/>
      <c r="EN57" s="53"/>
      <c r="EO57" s="53"/>
      <c r="EP57" s="53"/>
    </row>
    <row r="58" spans="1:146" s="50" customFormat="1" ht="15" hidden="1" customHeight="1" x14ac:dyDescent="0.2">
      <c r="A58" s="48"/>
      <c r="B58" s="59" t="s">
        <v>98</v>
      </c>
      <c r="C58" s="59" t="s">
        <v>99</v>
      </c>
      <c r="D58" s="60">
        <v>0</v>
      </c>
      <c r="E58" s="60">
        <v>0</v>
      </c>
      <c r="F58" s="60">
        <f>+D58+E58</f>
        <v>0</v>
      </c>
      <c r="G58" s="60">
        <v>0</v>
      </c>
      <c r="H58" s="60">
        <v>0</v>
      </c>
      <c r="I58" s="60">
        <f>+G58+H58</f>
        <v>0</v>
      </c>
      <c r="J58" s="60">
        <f>+F58-I58</f>
        <v>0</v>
      </c>
      <c r="K58" s="48"/>
      <c r="L58" s="48"/>
      <c r="M58" s="86">
        <v>0</v>
      </c>
      <c r="N58" s="58">
        <f t="shared" si="4"/>
        <v>0</v>
      </c>
      <c r="P58" s="48"/>
      <c r="Q58" s="48"/>
      <c r="R58" s="48"/>
      <c r="T58" s="48"/>
      <c r="U58" s="48"/>
      <c r="V58" s="48"/>
      <c r="X58" s="48"/>
      <c r="Y58" s="48"/>
      <c r="Z58" s="48"/>
      <c r="AB58" s="48"/>
      <c r="AC58" s="48"/>
      <c r="AD58" s="48"/>
      <c r="AF58" s="48"/>
      <c r="AG58" s="48"/>
      <c r="AH58" s="48"/>
      <c r="AJ58" s="48"/>
      <c r="AK58" s="48"/>
      <c r="AL58" s="48"/>
      <c r="AN58" s="48"/>
      <c r="AO58" s="48"/>
      <c r="AP58" s="48"/>
      <c r="AR58" s="48"/>
      <c r="AS58" s="48"/>
      <c r="AT58" s="48"/>
      <c r="AV58" s="48"/>
      <c r="AW58" s="48"/>
      <c r="AX58" s="48"/>
      <c r="AZ58" s="48"/>
      <c r="BA58" s="48"/>
      <c r="BB58" s="48"/>
      <c r="BD58" s="48"/>
      <c r="BE58" s="48"/>
      <c r="BF58" s="48"/>
      <c r="BH58" s="48"/>
      <c r="BI58" s="48"/>
      <c r="BJ58" s="48"/>
      <c r="BL58" s="48"/>
      <c r="BM58" s="48"/>
      <c r="BN58" s="48"/>
      <c r="BP58" s="48"/>
      <c r="BQ58" s="48"/>
      <c r="BR58" s="48"/>
      <c r="BT58" s="48"/>
      <c r="BU58" s="48"/>
      <c r="BV58" s="48"/>
      <c r="BX58" s="48"/>
      <c r="BY58" s="48"/>
      <c r="BZ58" s="48"/>
      <c r="CB58" s="48"/>
      <c r="CC58" s="48"/>
      <c r="CD58" s="48"/>
      <c r="CF58" s="48"/>
      <c r="CG58" s="48"/>
      <c r="CH58" s="48"/>
      <c r="CJ58" s="48"/>
      <c r="CK58" s="48"/>
      <c r="CL58" s="48"/>
      <c r="CN58" s="48"/>
      <c r="CO58" s="48"/>
      <c r="CP58" s="48"/>
      <c r="CR58" s="48"/>
      <c r="CS58" s="48"/>
      <c r="CT58" s="48"/>
      <c r="CV58" s="48"/>
      <c r="CW58" s="48"/>
      <c r="CX58" s="48"/>
      <c r="CZ58" s="48"/>
      <c r="DA58" s="48"/>
      <c r="DB58" s="48"/>
      <c r="DD58" s="48"/>
      <c r="DE58" s="48"/>
      <c r="DF58" s="48"/>
      <c r="DH58" s="48"/>
      <c r="DI58" s="48"/>
      <c r="DJ58" s="48"/>
      <c r="DL58" s="48"/>
      <c r="DM58" s="48"/>
      <c r="DN58" s="48"/>
      <c r="DP58" s="48"/>
      <c r="DQ58" s="48"/>
      <c r="DR58" s="48"/>
      <c r="DT58" s="48"/>
      <c r="DU58" s="48"/>
      <c r="DV58" s="48"/>
      <c r="DX58" s="48"/>
      <c r="DY58" s="48"/>
      <c r="DZ58" s="48"/>
      <c r="EB58" s="48"/>
      <c r="EC58" s="48"/>
      <c r="ED58" s="48"/>
      <c r="EF58" s="48"/>
      <c r="EG58" s="48"/>
      <c r="EH58" s="48"/>
      <c r="EJ58" s="48"/>
      <c r="EK58" s="48"/>
      <c r="EL58" s="48"/>
      <c r="EN58" s="48"/>
      <c r="EO58" s="48"/>
      <c r="EP58" s="48"/>
    </row>
    <row r="59" spans="1:146" s="50" customFormat="1" ht="15" hidden="1" customHeight="1" x14ac:dyDescent="0.2">
      <c r="A59" s="48"/>
      <c r="B59" s="59" t="s">
        <v>100</v>
      </c>
      <c r="C59" s="59" t="s">
        <v>101</v>
      </c>
      <c r="D59" s="60">
        <v>0</v>
      </c>
      <c r="E59" s="60">
        <v>0</v>
      </c>
      <c r="F59" s="60">
        <f>+D59+E59</f>
        <v>0</v>
      </c>
      <c r="G59" s="60">
        <v>0</v>
      </c>
      <c r="H59" s="60">
        <v>0</v>
      </c>
      <c r="I59" s="60">
        <f>+G59+H59</f>
        <v>0</v>
      </c>
      <c r="J59" s="60">
        <f>+F59-I59</f>
        <v>0</v>
      </c>
      <c r="K59" s="48"/>
      <c r="L59" s="48"/>
      <c r="M59" s="86">
        <v>0</v>
      </c>
      <c r="N59" s="58">
        <f t="shared" si="4"/>
        <v>0</v>
      </c>
      <c r="P59" s="48"/>
      <c r="Q59" s="48"/>
      <c r="R59" s="48"/>
      <c r="T59" s="48"/>
      <c r="U59" s="48"/>
      <c r="V59" s="48"/>
      <c r="X59" s="48"/>
      <c r="Y59" s="48"/>
      <c r="Z59" s="48"/>
      <c r="AB59" s="48"/>
      <c r="AC59" s="48"/>
      <c r="AD59" s="48"/>
      <c r="AF59" s="48"/>
      <c r="AG59" s="48"/>
      <c r="AH59" s="48"/>
      <c r="AJ59" s="48"/>
      <c r="AK59" s="48"/>
      <c r="AL59" s="48"/>
      <c r="AN59" s="48"/>
      <c r="AO59" s="48"/>
      <c r="AP59" s="48"/>
      <c r="AR59" s="48"/>
      <c r="AS59" s="48"/>
      <c r="AT59" s="48"/>
      <c r="AV59" s="48"/>
      <c r="AW59" s="48"/>
      <c r="AX59" s="48"/>
      <c r="AZ59" s="48"/>
      <c r="BA59" s="48"/>
      <c r="BB59" s="48"/>
      <c r="BD59" s="48"/>
      <c r="BE59" s="48"/>
      <c r="BF59" s="48"/>
      <c r="BH59" s="48"/>
      <c r="BI59" s="48"/>
      <c r="BJ59" s="48"/>
      <c r="BL59" s="48"/>
      <c r="BM59" s="48"/>
      <c r="BN59" s="48"/>
      <c r="BP59" s="48"/>
      <c r="BQ59" s="48"/>
      <c r="BR59" s="48"/>
      <c r="BT59" s="48"/>
      <c r="BU59" s="48"/>
      <c r="BV59" s="48"/>
      <c r="BX59" s="48"/>
      <c r="BY59" s="48"/>
      <c r="BZ59" s="48"/>
      <c r="CB59" s="48"/>
      <c r="CC59" s="48"/>
      <c r="CD59" s="48"/>
      <c r="CF59" s="48"/>
      <c r="CG59" s="48"/>
      <c r="CH59" s="48"/>
      <c r="CJ59" s="48"/>
      <c r="CK59" s="48"/>
      <c r="CL59" s="48"/>
      <c r="CN59" s="48"/>
      <c r="CO59" s="48"/>
      <c r="CP59" s="48"/>
      <c r="CR59" s="48"/>
      <c r="CS59" s="48"/>
      <c r="CT59" s="48"/>
      <c r="CV59" s="48"/>
      <c r="CW59" s="48"/>
      <c r="CX59" s="48"/>
      <c r="CZ59" s="48"/>
      <c r="DA59" s="48"/>
      <c r="DB59" s="48"/>
      <c r="DD59" s="48"/>
      <c r="DE59" s="48"/>
      <c r="DF59" s="48"/>
      <c r="DH59" s="48"/>
      <c r="DI59" s="48"/>
      <c r="DJ59" s="48"/>
      <c r="DL59" s="48"/>
      <c r="DM59" s="48"/>
      <c r="DN59" s="48"/>
      <c r="DP59" s="48"/>
      <c r="DQ59" s="48"/>
      <c r="DR59" s="48"/>
      <c r="DT59" s="48"/>
      <c r="DU59" s="48"/>
      <c r="DV59" s="48"/>
      <c r="DX59" s="48"/>
      <c r="DY59" s="48"/>
      <c r="DZ59" s="48"/>
      <c r="EB59" s="48"/>
      <c r="EC59" s="48"/>
      <c r="ED59" s="48"/>
      <c r="EF59" s="48"/>
      <c r="EG59" s="48"/>
      <c r="EH59" s="48"/>
      <c r="EJ59" s="48"/>
      <c r="EK59" s="48"/>
      <c r="EL59" s="48"/>
      <c r="EN59" s="48"/>
      <c r="EO59" s="48"/>
      <c r="EP59" s="48"/>
    </row>
    <row r="60" spans="1:146" s="57" customFormat="1" ht="15" hidden="1" customHeight="1" x14ac:dyDescent="0.2">
      <c r="A60" s="53"/>
      <c r="B60" s="55" t="s">
        <v>102</v>
      </c>
      <c r="C60" s="55" t="s">
        <v>103</v>
      </c>
      <c r="D60" s="56">
        <f t="shared" ref="D60:J60" si="25">+D61+D62</f>
        <v>0</v>
      </c>
      <c r="E60" s="56">
        <f t="shared" si="25"/>
        <v>0</v>
      </c>
      <c r="F60" s="56">
        <f t="shared" si="25"/>
        <v>0</v>
      </c>
      <c r="G60" s="56">
        <f t="shared" si="25"/>
        <v>0</v>
      </c>
      <c r="H60" s="56">
        <f t="shared" si="25"/>
        <v>0</v>
      </c>
      <c r="I60" s="56">
        <f t="shared" si="25"/>
        <v>0</v>
      </c>
      <c r="J60" s="56">
        <f t="shared" si="25"/>
        <v>0</v>
      </c>
      <c r="K60" s="53"/>
      <c r="L60" s="53"/>
      <c r="M60" s="58">
        <v>0</v>
      </c>
      <c r="N60" s="58">
        <f t="shared" si="4"/>
        <v>0</v>
      </c>
      <c r="P60" s="53"/>
      <c r="Q60" s="53"/>
      <c r="R60" s="53"/>
      <c r="T60" s="53"/>
      <c r="U60" s="53"/>
      <c r="V60" s="53"/>
      <c r="X60" s="53"/>
      <c r="Y60" s="53"/>
      <c r="Z60" s="53"/>
      <c r="AB60" s="53"/>
      <c r="AC60" s="53"/>
      <c r="AD60" s="53"/>
      <c r="AF60" s="53"/>
      <c r="AG60" s="53"/>
      <c r="AH60" s="53"/>
      <c r="AJ60" s="53"/>
      <c r="AK60" s="53"/>
      <c r="AL60" s="53"/>
      <c r="AN60" s="53"/>
      <c r="AO60" s="53"/>
      <c r="AP60" s="53"/>
      <c r="AR60" s="53"/>
      <c r="AS60" s="53"/>
      <c r="AT60" s="53"/>
      <c r="AV60" s="53"/>
      <c r="AW60" s="53"/>
      <c r="AX60" s="53"/>
      <c r="AZ60" s="53"/>
      <c r="BA60" s="53"/>
      <c r="BB60" s="53"/>
      <c r="BD60" s="53"/>
      <c r="BE60" s="53"/>
      <c r="BF60" s="53"/>
      <c r="BH60" s="53"/>
      <c r="BI60" s="53"/>
      <c r="BJ60" s="53"/>
      <c r="BL60" s="53"/>
      <c r="BM60" s="53"/>
      <c r="BN60" s="53"/>
      <c r="BP60" s="53"/>
      <c r="BQ60" s="53"/>
      <c r="BR60" s="53"/>
      <c r="BT60" s="53"/>
      <c r="BU60" s="53"/>
      <c r="BV60" s="53"/>
      <c r="BX60" s="53"/>
      <c r="BY60" s="53"/>
      <c r="BZ60" s="53"/>
      <c r="CB60" s="53"/>
      <c r="CC60" s="53"/>
      <c r="CD60" s="53"/>
      <c r="CF60" s="53"/>
      <c r="CG60" s="53"/>
      <c r="CH60" s="53"/>
      <c r="CJ60" s="53"/>
      <c r="CK60" s="53"/>
      <c r="CL60" s="53"/>
      <c r="CN60" s="53"/>
      <c r="CO60" s="53"/>
      <c r="CP60" s="53"/>
      <c r="CR60" s="53"/>
      <c r="CS60" s="53"/>
      <c r="CT60" s="53"/>
      <c r="CV60" s="53"/>
      <c r="CW60" s="53"/>
      <c r="CX60" s="53"/>
      <c r="CZ60" s="53"/>
      <c r="DA60" s="53"/>
      <c r="DB60" s="53"/>
      <c r="DD60" s="53"/>
      <c r="DE60" s="53"/>
      <c r="DF60" s="53"/>
      <c r="DH60" s="53"/>
      <c r="DI60" s="53"/>
      <c r="DJ60" s="53"/>
      <c r="DL60" s="53"/>
      <c r="DM60" s="53"/>
      <c r="DN60" s="53"/>
      <c r="DP60" s="53"/>
      <c r="DQ60" s="53"/>
      <c r="DR60" s="53"/>
      <c r="DT60" s="53"/>
      <c r="DU60" s="53"/>
      <c r="DV60" s="53"/>
      <c r="DX60" s="53"/>
      <c r="DY60" s="53"/>
      <c r="DZ60" s="53"/>
      <c r="EB60" s="53"/>
      <c r="EC60" s="53"/>
      <c r="ED60" s="53"/>
      <c r="EF60" s="53"/>
      <c r="EG60" s="53"/>
      <c r="EH60" s="53"/>
      <c r="EJ60" s="53"/>
      <c r="EK60" s="53"/>
      <c r="EL60" s="53"/>
      <c r="EN60" s="53"/>
      <c r="EO60" s="53"/>
      <c r="EP60" s="53"/>
    </row>
    <row r="61" spans="1:146" s="50" customFormat="1" ht="15" hidden="1" customHeight="1" x14ac:dyDescent="0.2">
      <c r="A61" s="48"/>
      <c r="B61" s="59" t="s">
        <v>104</v>
      </c>
      <c r="C61" s="59" t="s">
        <v>105</v>
      </c>
      <c r="D61" s="60">
        <v>0</v>
      </c>
      <c r="E61" s="60">
        <v>0</v>
      </c>
      <c r="F61" s="60">
        <f>+D61+E61</f>
        <v>0</v>
      </c>
      <c r="G61" s="60">
        <v>0</v>
      </c>
      <c r="H61" s="60">
        <v>0</v>
      </c>
      <c r="I61" s="60">
        <f>+G61+H61</f>
        <v>0</v>
      </c>
      <c r="J61" s="60">
        <f>+F61-I61</f>
        <v>0</v>
      </c>
      <c r="K61" s="48"/>
      <c r="L61" s="48"/>
      <c r="M61" s="86">
        <v>0</v>
      </c>
      <c r="N61" s="58">
        <f t="shared" si="4"/>
        <v>0</v>
      </c>
      <c r="P61" s="48"/>
      <c r="Q61" s="48"/>
      <c r="R61" s="48"/>
      <c r="T61" s="48"/>
      <c r="U61" s="48"/>
      <c r="V61" s="48"/>
      <c r="X61" s="48"/>
      <c r="Y61" s="48"/>
      <c r="Z61" s="48"/>
      <c r="AB61" s="48"/>
      <c r="AC61" s="48"/>
      <c r="AD61" s="48"/>
      <c r="AF61" s="48"/>
      <c r="AG61" s="48"/>
      <c r="AH61" s="48"/>
      <c r="AJ61" s="48"/>
      <c r="AK61" s="48"/>
      <c r="AL61" s="48"/>
      <c r="AN61" s="48"/>
      <c r="AO61" s="48"/>
      <c r="AP61" s="48"/>
      <c r="AR61" s="48"/>
      <c r="AS61" s="48"/>
      <c r="AT61" s="48"/>
      <c r="AV61" s="48"/>
      <c r="AW61" s="48"/>
      <c r="AX61" s="48"/>
      <c r="AZ61" s="48"/>
      <c r="BA61" s="48"/>
      <c r="BB61" s="48"/>
      <c r="BD61" s="48"/>
      <c r="BE61" s="48"/>
      <c r="BF61" s="48"/>
      <c r="BH61" s="48"/>
      <c r="BI61" s="48"/>
      <c r="BJ61" s="48"/>
      <c r="BL61" s="48"/>
      <c r="BM61" s="48"/>
      <c r="BN61" s="48"/>
      <c r="BP61" s="48"/>
      <c r="BQ61" s="48"/>
      <c r="BR61" s="48"/>
      <c r="BT61" s="48"/>
      <c r="BU61" s="48"/>
      <c r="BV61" s="48"/>
      <c r="BX61" s="48"/>
      <c r="BY61" s="48"/>
      <c r="BZ61" s="48"/>
      <c r="CB61" s="48"/>
      <c r="CC61" s="48"/>
      <c r="CD61" s="48"/>
      <c r="CF61" s="48"/>
      <c r="CG61" s="48"/>
      <c r="CH61" s="48"/>
      <c r="CJ61" s="48"/>
      <c r="CK61" s="48"/>
      <c r="CL61" s="48"/>
      <c r="CN61" s="48"/>
      <c r="CO61" s="48"/>
      <c r="CP61" s="48"/>
      <c r="CR61" s="48"/>
      <c r="CS61" s="48"/>
      <c r="CT61" s="48"/>
      <c r="CV61" s="48"/>
      <c r="CW61" s="48"/>
      <c r="CX61" s="48"/>
      <c r="CZ61" s="48"/>
      <c r="DA61" s="48"/>
      <c r="DB61" s="48"/>
      <c r="DD61" s="48"/>
      <c r="DE61" s="48"/>
      <c r="DF61" s="48"/>
      <c r="DH61" s="48"/>
      <c r="DI61" s="48"/>
      <c r="DJ61" s="48"/>
      <c r="DL61" s="48"/>
      <c r="DM61" s="48"/>
      <c r="DN61" s="48"/>
      <c r="DP61" s="48"/>
      <c r="DQ61" s="48"/>
      <c r="DR61" s="48"/>
      <c r="DT61" s="48"/>
      <c r="DU61" s="48"/>
      <c r="DV61" s="48"/>
      <c r="DX61" s="48"/>
      <c r="DY61" s="48"/>
      <c r="DZ61" s="48"/>
      <c r="EB61" s="48"/>
      <c r="EC61" s="48"/>
      <c r="ED61" s="48"/>
      <c r="EF61" s="48"/>
      <c r="EG61" s="48"/>
      <c r="EH61" s="48"/>
      <c r="EJ61" s="48"/>
      <c r="EK61" s="48"/>
      <c r="EL61" s="48"/>
      <c r="EN61" s="48"/>
      <c r="EO61" s="48"/>
      <c r="EP61" s="48"/>
    </row>
    <row r="62" spans="1:146" s="50" customFormat="1" ht="15" hidden="1" customHeight="1" x14ac:dyDescent="0.2">
      <c r="A62" s="48"/>
      <c r="B62" s="59" t="s">
        <v>106</v>
      </c>
      <c r="C62" s="59" t="s">
        <v>107</v>
      </c>
      <c r="D62" s="60">
        <v>0</v>
      </c>
      <c r="E62" s="60">
        <v>0</v>
      </c>
      <c r="F62" s="60">
        <f>+D62+E62</f>
        <v>0</v>
      </c>
      <c r="G62" s="60">
        <v>0</v>
      </c>
      <c r="H62" s="60">
        <v>0</v>
      </c>
      <c r="I62" s="60">
        <f>+G62+H62</f>
        <v>0</v>
      </c>
      <c r="J62" s="60">
        <f>+F62-I62</f>
        <v>0</v>
      </c>
      <c r="K62" s="48"/>
      <c r="L62" s="48"/>
      <c r="M62" s="86">
        <v>0</v>
      </c>
      <c r="N62" s="58">
        <f t="shared" si="4"/>
        <v>0</v>
      </c>
      <c r="P62" s="48"/>
      <c r="Q62" s="48"/>
      <c r="R62" s="48"/>
      <c r="T62" s="48"/>
      <c r="U62" s="48"/>
      <c r="V62" s="48"/>
      <c r="X62" s="48"/>
      <c r="Y62" s="48"/>
      <c r="Z62" s="48"/>
      <c r="AB62" s="48"/>
      <c r="AC62" s="48"/>
      <c r="AD62" s="48"/>
      <c r="AF62" s="48"/>
      <c r="AG62" s="48"/>
      <c r="AH62" s="48"/>
      <c r="AJ62" s="48"/>
      <c r="AK62" s="48"/>
      <c r="AL62" s="48"/>
      <c r="AN62" s="48"/>
      <c r="AO62" s="48"/>
      <c r="AP62" s="48"/>
      <c r="AR62" s="48"/>
      <c r="AS62" s="48"/>
      <c r="AT62" s="48"/>
      <c r="AV62" s="48"/>
      <c r="AW62" s="48"/>
      <c r="AX62" s="48"/>
      <c r="AZ62" s="48"/>
      <c r="BA62" s="48"/>
      <c r="BB62" s="48"/>
      <c r="BD62" s="48"/>
      <c r="BE62" s="48"/>
      <c r="BF62" s="48"/>
      <c r="BH62" s="48"/>
      <c r="BI62" s="48"/>
      <c r="BJ62" s="48"/>
      <c r="BL62" s="48"/>
      <c r="BM62" s="48"/>
      <c r="BN62" s="48"/>
      <c r="BP62" s="48"/>
      <c r="BQ62" s="48"/>
      <c r="BR62" s="48"/>
      <c r="BT62" s="48"/>
      <c r="BU62" s="48"/>
      <c r="BV62" s="48"/>
      <c r="BX62" s="48"/>
      <c r="BY62" s="48"/>
      <c r="BZ62" s="48"/>
      <c r="CB62" s="48"/>
      <c r="CC62" s="48"/>
      <c r="CD62" s="48"/>
      <c r="CF62" s="48"/>
      <c r="CG62" s="48"/>
      <c r="CH62" s="48"/>
      <c r="CJ62" s="48"/>
      <c r="CK62" s="48"/>
      <c r="CL62" s="48"/>
      <c r="CN62" s="48"/>
      <c r="CO62" s="48"/>
      <c r="CP62" s="48"/>
      <c r="CR62" s="48"/>
      <c r="CS62" s="48"/>
      <c r="CT62" s="48"/>
      <c r="CV62" s="48"/>
      <c r="CW62" s="48"/>
      <c r="CX62" s="48"/>
      <c r="CZ62" s="48"/>
      <c r="DA62" s="48"/>
      <c r="DB62" s="48"/>
      <c r="DD62" s="48"/>
      <c r="DE62" s="48"/>
      <c r="DF62" s="48"/>
      <c r="DH62" s="48"/>
      <c r="DI62" s="48"/>
      <c r="DJ62" s="48"/>
      <c r="DL62" s="48"/>
      <c r="DM62" s="48"/>
      <c r="DN62" s="48"/>
      <c r="DP62" s="48"/>
      <c r="DQ62" s="48"/>
      <c r="DR62" s="48"/>
      <c r="DT62" s="48"/>
      <c r="DU62" s="48"/>
      <c r="DV62" s="48"/>
      <c r="DX62" s="48"/>
      <c r="DY62" s="48"/>
      <c r="DZ62" s="48"/>
      <c r="EB62" s="48"/>
      <c r="EC62" s="48"/>
      <c r="ED62" s="48"/>
      <c r="EF62" s="48"/>
      <c r="EG62" s="48"/>
      <c r="EH62" s="48"/>
      <c r="EJ62" s="48"/>
      <c r="EK62" s="48"/>
      <c r="EL62" s="48"/>
      <c r="EN62" s="48"/>
      <c r="EO62" s="48"/>
      <c r="EP62" s="48"/>
    </row>
    <row r="63" spans="1:146" s="50" customFormat="1" ht="15" hidden="1" customHeight="1" x14ac:dyDescent="0.2">
      <c r="A63" s="48"/>
      <c r="B63" s="59" t="s">
        <v>108</v>
      </c>
      <c r="C63" s="59" t="s">
        <v>109</v>
      </c>
      <c r="D63" s="60">
        <v>0</v>
      </c>
      <c r="E63" s="60">
        <v>0</v>
      </c>
      <c r="F63" s="60">
        <f>+D63+E63</f>
        <v>0</v>
      </c>
      <c r="G63" s="60">
        <v>0</v>
      </c>
      <c r="H63" s="60">
        <v>0</v>
      </c>
      <c r="I63" s="60">
        <f>+G63+H63</f>
        <v>0</v>
      </c>
      <c r="J63" s="60">
        <f>+F63-I63</f>
        <v>0</v>
      </c>
      <c r="K63" s="48"/>
      <c r="L63" s="48"/>
      <c r="M63" s="86">
        <v>0</v>
      </c>
      <c r="N63" s="58">
        <f t="shared" si="4"/>
        <v>0</v>
      </c>
      <c r="P63" s="48"/>
      <c r="Q63" s="48"/>
      <c r="R63" s="48"/>
      <c r="T63" s="48"/>
      <c r="U63" s="48"/>
      <c r="V63" s="48"/>
      <c r="X63" s="48"/>
      <c r="Y63" s="48"/>
      <c r="Z63" s="48"/>
      <c r="AB63" s="48"/>
      <c r="AC63" s="48"/>
      <c r="AD63" s="48"/>
      <c r="AF63" s="48"/>
      <c r="AG63" s="48"/>
      <c r="AH63" s="48"/>
      <c r="AJ63" s="48"/>
      <c r="AK63" s="48"/>
      <c r="AL63" s="48"/>
      <c r="AN63" s="48"/>
      <c r="AO63" s="48"/>
      <c r="AP63" s="48"/>
      <c r="AR63" s="48"/>
      <c r="AS63" s="48"/>
      <c r="AT63" s="48"/>
      <c r="AV63" s="48"/>
      <c r="AW63" s="48"/>
      <c r="AX63" s="48"/>
      <c r="AZ63" s="48"/>
      <c r="BA63" s="48"/>
      <c r="BB63" s="48"/>
      <c r="BD63" s="48"/>
      <c r="BE63" s="48"/>
      <c r="BF63" s="48"/>
      <c r="BH63" s="48"/>
      <c r="BI63" s="48"/>
      <c r="BJ63" s="48"/>
      <c r="BL63" s="48"/>
      <c r="BM63" s="48"/>
      <c r="BN63" s="48"/>
      <c r="BP63" s="48"/>
      <c r="BQ63" s="48"/>
      <c r="BR63" s="48"/>
      <c r="BT63" s="48"/>
      <c r="BU63" s="48"/>
      <c r="BV63" s="48"/>
      <c r="BX63" s="48"/>
      <c r="BY63" s="48"/>
      <c r="BZ63" s="48"/>
      <c r="CB63" s="48"/>
      <c r="CC63" s="48"/>
      <c r="CD63" s="48"/>
      <c r="CF63" s="48"/>
      <c r="CG63" s="48"/>
      <c r="CH63" s="48"/>
      <c r="CJ63" s="48"/>
      <c r="CK63" s="48"/>
      <c r="CL63" s="48"/>
      <c r="CN63" s="48"/>
      <c r="CO63" s="48"/>
      <c r="CP63" s="48"/>
      <c r="CR63" s="48"/>
      <c r="CS63" s="48"/>
      <c r="CT63" s="48"/>
      <c r="CV63" s="48"/>
      <c r="CW63" s="48"/>
      <c r="CX63" s="48"/>
      <c r="CZ63" s="48"/>
      <c r="DA63" s="48"/>
      <c r="DB63" s="48"/>
      <c r="DD63" s="48"/>
      <c r="DE63" s="48"/>
      <c r="DF63" s="48"/>
      <c r="DH63" s="48"/>
      <c r="DI63" s="48"/>
      <c r="DJ63" s="48"/>
      <c r="DL63" s="48"/>
      <c r="DM63" s="48"/>
      <c r="DN63" s="48"/>
      <c r="DP63" s="48"/>
      <c r="DQ63" s="48"/>
      <c r="DR63" s="48"/>
      <c r="DT63" s="48"/>
      <c r="DU63" s="48"/>
      <c r="DV63" s="48"/>
      <c r="DX63" s="48"/>
      <c r="DY63" s="48"/>
      <c r="DZ63" s="48"/>
      <c r="EB63" s="48"/>
      <c r="EC63" s="48"/>
      <c r="ED63" s="48"/>
      <c r="EF63" s="48"/>
      <c r="EG63" s="48"/>
      <c r="EH63" s="48"/>
      <c r="EJ63" s="48"/>
      <c r="EK63" s="48"/>
      <c r="EL63" s="48"/>
      <c r="EN63" s="48"/>
      <c r="EO63" s="48"/>
      <c r="EP63" s="48"/>
    </row>
    <row r="64" spans="1:146" s="57" customFormat="1" ht="15" customHeight="1" x14ac:dyDescent="0.2">
      <c r="A64" s="53"/>
      <c r="B64" s="55" t="s">
        <v>110</v>
      </c>
      <c r="C64" s="55" t="s">
        <v>111</v>
      </c>
      <c r="D64" s="56">
        <f t="shared" ref="D64:J64" si="26">+D65</f>
        <v>24100000</v>
      </c>
      <c r="E64" s="56">
        <f t="shared" si="26"/>
        <v>0</v>
      </c>
      <c r="F64" s="56">
        <f t="shared" si="26"/>
        <v>24100000</v>
      </c>
      <c r="G64" s="56">
        <f t="shared" si="26"/>
        <v>0</v>
      </c>
      <c r="H64" s="56">
        <f t="shared" si="26"/>
        <v>10803880</v>
      </c>
      <c r="I64" s="56">
        <f t="shared" si="26"/>
        <v>10803880</v>
      </c>
      <c r="J64" s="56">
        <f t="shared" si="26"/>
        <v>13296120</v>
      </c>
      <c r="K64" s="92"/>
      <c r="L64" s="166"/>
      <c r="M64" s="169"/>
      <c r="N64" s="169"/>
      <c r="P64" s="53"/>
      <c r="Q64" s="53"/>
      <c r="R64" s="53"/>
      <c r="T64" s="53"/>
      <c r="U64" s="53"/>
      <c r="V64" s="53"/>
      <c r="X64" s="53"/>
      <c r="Y64" s="53"/>
      <c r="Z64" s="53"/>
      <c r="AB64" s="53"/>
      <c r="AC64" s="53"/>
      <c r="AD64" s="53"/>
      <c r="AF64" s="53"/>
      <c r="AG64" s="53"/>
      <c r="AH64" s="53"/>
      <c r="AJ64" s="53"/>
      <c r="AK64" s="53"/>
      <c r="AL64" s="53"/>
      <c r="AN64" s="53"/>
      <c r="AO64" s="53"/>
      <c r="AP64" s="53"/>
      <c r="AR64" s="53"/>
      <c r="AS64" s="53"/>
      <c r="AT64" s="53"/>
      <c r="AV64" s="53"/>
      <c r="AW64" s="53"/>
      <c r="AX64" s="53"/>
      <c r="AZ64" s="53"/>
      <c r="BA64" s="53"/>
      <c r="BB64" s="53"/>
      <c r="BD64" s="53"/>
      <c r="BE64" s="53"/>
      <c r="BF64" s="53"/>
      <c r="BH64" s="53"/>
      <c r="BI64" s="53"/>
      <c r="BJ64" s="53"/>
      <c r="BL64" s="53"/>
      <c r="BM64" s="53"/>
      <c r="BN64" s="53"/>
      <c r="BP64" s="53"/>
      <c r="BQ64" s="53"/>
      <c r="BR64" s="53"/>
      <c r="BT64" s="53"/>
      <c r="BU64" s="53"/>
      <c r="BV64" s="53"/>
      <c r="BX64" s="53"/>
      <c r="BY64" s="53"/>
      <c r="BZ64" s="53"/>
      <c r="CB64" s="53"/>
      <c r="CC64" s="53"/>
      <c r="CD64" s="53"/>
      <c r="CF64" s="53"/>
      <c r="CG64" s="53"/>
      <c r="CH64" s="53"/>
      <c r="CJ64" s="53"/>
      <c r="CK64" s="53"/>
      <c r="CL64" s="53"/>
      <c r="CN64" s="53"/>
      <c r="CO64" s="53"/>
      <c r="CP64" s="53"/>
      <c r="CR64" s="53"/>
      <c r="CS64" s="53"/>
      <c r="CT64" s="53"/>
      <c r="CV64" s="53"/>
      <c r="CW64" s="53"/>
      <c r="CX64" s="53"/>
      <c r="CZ64" s="53"/>
      <c r="DA64" s="53"/>
      <c r="DB64" s="53"/>
      <c r="DD64" s="53"/>
      <c r="DE64" s="53"/>
      <c r="DF64" s="53"/>
      <c r="DH64" s="53"/>
      <c r="DI64" s="53"/>
      <c r="DJ64" s="53"/>
      <c r="DL64" s="53"/>
      <c r="DM64" s="53"/>
      <c r="DN64" s="53"/>
      <c r="DP64" s="53"/>
      <c r="DQ64" s="53"/>
      <c r="DR64" s="53"/>
      <c r="DT64" s="53"/>
      <c r="DU64" s="53"/>
      <c r="DV64" s="53"/>
      <c r="DX64" s="53"/>
      <c r="DY64" s="53"/>
      <c r="DZ64" s="53"/>
      <c r="EB64" s="53"/>
      <c r="EC64" s="53"/>
      <c r="ED64" s="53"/>
      <c r="EF64" s="53"/>
      <c r="EG64" s="53"/>
      <c r="EH64" s="53"/>
      <c r="EJ64" s="53"/>
      <c r="EK64" s="53"/>
      <c r="EL64" s="53"/>
      <c r="EN64" s="53"/>
      <c r="EO64" s="53"/>
      <c r="EP64" s="53"/>
    </row>
    <row r="65" spans="1:146" s="57" customFormat="1" ht="15" customHeight="1" x14ac:dyDescent="0.2">
      <c r="A65" s="53"/>
      <c r="B65" s="55" t="s">
        <v>112</v>
      </c>
      <c r="C65" s="55" t="s">
        <v>113</v>
      </c>
      <c r="D65" s="56">
        <f>SUM(D66:D70)</f>
        <v>24100000</v>
      </c>
      <c r="E65" s="56">
        <f t="shared" ref="E65:J65" si="27">SUM(E66:E70)</f>
        <v>0</v>
      </c>
      <c r="F65" s="56">
        <f t="shared" si="27"/>
        <v>24100000</v>
      </c>
      <c r="G65" s="56">
        <f t="shared" si="27"/>
        <v>0</v>
      </c>
      <c r="H65" s="56">
        <f t="shared" si="27"/>
        <v>10803880</v>
      </c>
      <c r="I65" s="56">
        <f t="shared" si="27"/>
        <v>10803880</v>
      </c>
      <c r="J65" s="56">
        <f t="shared" si="27"/>
        <v>13296120</v>
      </c>
      <c r="K65" s="92"/>
      <c r="L65" s="166"/>
      <c r="M65" s="169"/>
      <c r="N65" s="169"/>
      <c r="P65" s="53"/>
      <c r="Q65" s="53"/>
      <c r="R65" s="53"/>
      <c r="T65" s="53"/>
      <c r="U65" s="53"/>
      <c r="V65" s="53"/>
      <c r="X65" s="53"/>
      <c r="Y65" s="53"/>
      <c r="Z65" s="53"/>
      <c r="AB65" s="53"/>
      <c r="AC65" s="53"/>
      <c r="AD65" s="53"/>
      <c r="AF65" s="53"/>
      <c r="AG65" s="53"/>
      <c r="AH65" s="53"/>
      <c r="AJ65" s="53"/>
      <c r="AK65" s="53"/>
      <c r="AL65" s="53"/>
      <c r="AN65" s="53"/>
      <c r="AO65" s="53"/>
      <c r="AP65" s="53"/>
      <c r="AR65" s="53"/>
      <c r="AS65" s="53"/>
      <c r="AT65" s="53"/>
      <c r="AV65" s="53"/>
      <c r="AW65" s="53"/>
      <c r="AX65" s="53"/>
      <c r="AZ65" s="53"/>
      <c r="BA65" s="53"/>
      <c r="BB65" s="53"/>
      <c r="BD65" s="53"/>
      <c r="BE65" s="53"/>
      <c r="BF65" s="53"/>
      <c r="BH65" s="53"/>
      <c r="BI65" s="53"/>
      <c r="BJ65" s="53"/>
      <c r="BL65" s="53"/>
      <c r="BM65" s="53"/>
      <c r="BN65" s="53"/>
      <c r="BP65" s="53"/>
      <c r="BQ65" s="53"/>
      <c r="BR65" s="53"/>
      <c r="BT65" s="53"/>
      <c r="BU65" s="53"/>
      <c r="BV65" s="53"/>
      <c r="BX65" s="53"/>
      <c r="BY65" s="53"/>
      <c r="BZ65" s="53"/>
      <c r="CB65" s="53"/>
      <c r="CC65" s="53"/>
      <c r="CD65" s="53"/>
      <c r="CF65" s="53"/>
      <c r="CG65" s="53"/>
      <c r="CH65" s="53"/>
      <c r="CJ65" s="53"/>
      <c r="CK65" s="53"/>
      <c r="CL65" s="53"/>
      <c r="CN65" s="53"/>
      <c r="CO65" s="53"/>
      <c r="CP65" s="53"/>
      <c r="CR65" s="53"/>
      <c r="CS65" s="53"/>
      <c r="CT65" s="53"/>
      <c r="CV65" s="53"/>
      <c r="CW65" s="53"/>
      <c r="CX65" s="53"/>
      <c r="CZ65" s="53"/>
      <c r="DA65" s="53"/>
      <c r="DB65" s="53"/>
      <c r="DD65" s="53"/>
      <c r="DE65" s="53"/>
      <c r="DF65" s="53"/>
      <c r="DH65" s="53"/>
      <c r="DI65" s="53"/>
      <c r="DJ65" s="53"/>
      <c r="DL65" s="53"/>
      <c r="DM65" s="53"/>
      <c r="DN65" s="53"/>
      <c r="DP65" s="53"/>
      <c r="DQ65" s="53"/>
      <c r="DR65" s="53"/>
      <c r="DT65" s="53"/>
      <c r="DU65" s="53"/>
      <c r="DV65" s="53"/>
      <c r="DX65" s="53"/>
      <c r="DY65" s="53"/>
      <c r="DZ65" s="53"/>
      <c r="EB65" s="53"/>
      <c r="EC65" s="53"/>
      <c r="ED65" s="53"/>
      <c r="EF65" s="53"/>
      <c r="EG65" s="53"/>
      <c r="EH65" s="53"/>
      <c r="EJ65" s="53"/>
      <c r="EK65" s="53"/>
      <c r="EL65" s="53"/>
      <c r="EN65" s="53"/>
      <c r="EO65" s="53"/>
      <c r="EP65" s="53"/>
    </row>
    <row r="66" spans="1:146" s="50" customFormat="1" ht="15" hidden="1" customHeight="1" x14ac:dyDescent="0.2">
      <c r="A66" s="48"/>
      <c r="B66" s="59" t="s">
        <v>114</v>
      </c>
      <c r="C66" s="59" t="s">
        <v>115</v>
      </c>
      <c r="D66" s="60">
        <v>0</v>
      </c>
      <c r="E66" s="60">
        <v>0</v>
      </c>
      <c r="F66" s="60">
        <f>+D66+E66</f>
        <v>0</v>
      </c>
      <c r="G66" s="60">
        <v>0</v>
      </c>
      <c r="H66" s="60">
        <v>0</v>
      </c>
      <c r="I66" s="60">
        <f>+G66+H66</f>
        <v>0</v>
      </c>
      <c r="J66" s="60">
        <f>+F66-I66</f>
        <v>0</v>
      </c>
      <c r="K66" s="48"/>
      <c r="L66" s="48"/>
      <c r="M66" s="86">
        <v>0</v>
      </c>
      <c r="N66" s="58">
        <f t="shared" si="4"/>
        <v>0</v>
      </c>
      <c r="P66" s="48"/>
      <c r="Q66" s="48"/>
      <c r="R66" s="48"/>
      <c r="T66" s="48"/>
      <c r="U66" s="48"/>
      <c r="V66" s="48"/>
      <c r="X66" s="48"/>
      <c r="Y66" s="48"/>
      <c r="Z66" s="48"/>
      <c r="AB66" s="48"/>
      <c r="AC66" s="48"/>
      <c r="AD66" s="48"/>
      <c r="AF66" s="48"/>
      <c r="AG66" s="48"/>
      <c r="AH66" s="48"/>
      <c r="AJ66" s="48"/>
      <c r="AK66" s="48"/>
      <c r="AL66" s="48"/>
      <c r="AN66" s="48"/>
      <c r="AO66" s="48"/>
      <c r="AP66" s="48"/>
      <c r="AR66" s="48"/>
      <c r="AS66" s="48"/>
      <c r="AT66" s="48"/>
      <c r="AV66" s="48"/>
      <c r="AW66" s="48"/>
      <c r="AX66" s="48"/>
      <c r="AZ66" s="48"/>
      <c r="BA66" s="48"/>
      <c r="BB66" s="48"/>
      <c r="BD66" s="48"/>
      <c r="BE66" s="48"/>
      <c r="BF66" s="48"/>
      <c r="BH66" s="48"/>
      <c r="BI66" s="48"/>
      <c r="BJ66" s="48"/>
      <c r="BL66" s="48"/>
      <c r="BM66" s="48"/>
      <c r="BN66" s="48"/>
      <c r="BP66" s="48"/>
      <c r="BQ66" s="48"/>
      <c r="BR66" s="48"/>
      <c r="BT66" s="48"/>
      <c r="BU66" s="48"/>
      <c r="BV66" s="48"/>
      <c r="BX66" s="48"/>
      <c r="BY66" s="48"/>
      <c r="BZ66" s="48"/>
      <c r="CB66" s="48"/>
      <c r="CC66" s="48"/>
      <c r="CD66" s="48"/>
      <c r="CF66" s="48"/>
      <c r="CG66" s="48"/>
      <c r="CH66" s="48"/>
      <c r="CJ66" s="48"/>
      <c r="CK66" s="48"/>
      <c r="CL66" s="48"/>
      <c r="CN66" s="48"/>
      <c r="CO66" s="48"/>
      <c r="CP66" s="48"/>
      <c r="CR66" s="48"/>
      <c r="CS66" s="48"/>
      <c r="CT66" s="48"/>
      <c r="CV66" s="48"/>
      <c r="CW66" s="48"/>
      <c r="CX66" s="48"/>
      <c r="CZ66" s="48"/>
      <c r="DA66" s="48"/>
      <c r="DB66" s="48"/>
      <c r="DD66" s="48"/>
      <c r="DE66" s="48"/>
      <c r="DF66" s="48"/>
      <c r="DH66" s="48"/>
      <c r="DI66" s="48"/>
      <c r="DJ66" s="48"/>
      <c r="DL66" s="48"/>
      <c r="DM66" s="48"/>
      <c r="DN66" s="48"/>
      <c r="DP66" s="48"/>
      <c r="DQ66" s="48"/>
      <c r="DR66" s="48"/>
      <c r="DT66" s="48"/>
      <c r="DU66" s="48"/>
      <c r="DV66" s="48"/>
      <c r="DX66" s="48"/>
      <c r="DY66" s="48"/>
      <c r="DZ66" s="48"/>
      <c r="EB66" s="48"/>
      <c r="EC66" s="48"/>
      <c r="ED66" s="48"/>
      <c r="EF66" s="48"/>
      <c r="EG66" s="48"/>
      <c r="EH66" s="48"/>
      <c r="EJ66" s="48"/>
      <c r="EK66" s="48"/>
      <c r="EL66" s="48"/>
      <c r="EN66" s="48"/>
      <c r="EO66" s="48"/>
      <c r="EP66" s="48"/>
    </row>
    <row r="67" spans="1:146" s="50" customFormat="1" ht="15" customHeight="1" x14ac:dyDescent="0.2">
      <c r="A67" s="48"/>
      <c r="B67" s="59" t="s">
        <v>116</v>
      </c>
      <c r="C67" s="59" t="s">
        <v>117</v>
      </c>
      <c r="D67" s="60">
        <f>+[1]Ingresos!$D$68</f>
        <v>19600000</v>
      </c>
      <c r="E67" s="60">
        <v>0</v>
      </c>
      <c r="F67" s="60">
        <f>+D67+E67</f>
        <v>19600000</v>
      </c>
      <c r="G67" s="60">
        <v>0</v>
      </c>
      <c r="H67" s="60">
        <v>9461540</v>
      </c>
      <c r="I67" s="60">
        <f>+G67+H67</f>
        <v>9461540</v>
      </c>
      <c r="J67" s="60">
        <f>+F67-I67</f>
        <v>10138460</v>
      </c>
      <c r="K67" s="93">
        <f>+I67-'[2]Presupuestado vs. Recaudado'!$D$9</f>
        <v>-5450562.4900000002</v>
      </c>
      <c r="L67" s="164">
        <f>9461540-I67</f>
        <v>0</v>
      </c>
      <c r="M67" s="170">
        <v>0</v>
      </c>
      <c r="N67" s="169"/>
      <c r="P67" s="48"/>
      <c r="Q67" s="48"/>
      <c r="R67" s="48"/>
      <c r="T67" s="48"/>
      <c r="U67" s="48"/>
      <c r="V67" s="48"/>
      <c r="X67" s="48"/>
      <c r="Y67" s="48"/>
      <c r="Z67" s="48"/>
      <c r="AB67" s="48"/>
      <c r="AC67" s="48"/>
      <c r="AD67" s="48"/>
      <c r="AF67" s="48"/>
      <c r="AG67" s="48"/>
      <c r="AH67" s="48"/>
      <c r="AJ67" s="48"/>
      <c r="AK67" s="48"/>
      <c r="AL67" s="48"/>
      <c r="AN67" s="48"/>
      <c r="AO67" s="48"/>
      <c r="AP67" s="48"/>
      <c r="AR67" s="48"/>
      <c r="AS67" s="48"/>
      <c r="AT67" s="48"/>
      <c r="AV67" s="48"/>
      <c r="AW67" s="48"/>
      <c r="AX67" s="48"/>
      <c r="AZ67" s="48"/>
      <c r="BA67" s="48"/>
      <c r="BB67" s="48"/>
      <c r="BD67" s="48"/>
      <c r="BE67" s="48"/>
      <c r="BF67" s="48"/>
      <c r="BH67" s="48"/>
      <c r="BI67" s="48"/>
      <c r="BJ67" s="48"/>
      <c r="BL67" s="48"/>
      <c r="BM67" s="48"/>
      <c r="BN67" s="48"/>
      <c r="BP67" s="48"/>
      <c r="BQ67" s="48"/>
      <c r="BR67" s="48"/>
      <c r="BT67" s="48"/>
      <c r="BU67" s="48"/>
      <c r="BV67" s="48"/>
      <c r="BX67" s="48"/>
      <c r="BY67" s="48"/>
      <c r="BZ67" s="48"/>
      <c r="CB67" s="48"/>
      <c r="CC67" s="48"/>
      <c r="CD67" s="48"/>
      <c r="CF67" s="48"/>
      <c r="CG67" s="48"/>
      <c r="CH67" s="48"/>
      <c r="CJ67" s="48"/>
      <c r="CK67" s="48"/>
      <c r="CL67" s="48"/>
      <c r="CN67" s="48"/>
      <c r="CO67" s="48"/>
      <c r="CP67" s="48"/>
      <c r="CR67" s="48"/>
      <c r="CS67" s="48"/>
      <c r="CT67" s="48"/>
      <c r="CV67" s="48"/>
      <c r="CW67" s="48"/>
      <c r="CX67" s="48"/>
      <c r="CZ67" s="48"/>
      <c r="DA67" s="48"/>
      <c r="DB67" s="48"/>
      <c r="DD67" s="48"/>
      <c r="DE67" s="48"/>
      <c r="DF67" s="48"/>
      <c r="DH67" s="48"/>
      <c r="DI67" s="48"/>
      <c r="DJ67" s="48"/>
      <c r="DL67" s="48"/>
      <c r="DM67" s="48"/>
      <c r="DN67" s="48"/>
      <c r="DP67" s="48"/>
      <c r="DQ67" s="48"/>
      <c r="DR67" s="48"/>
      <c r="DT67" s="48"/>
      <c r="DU67" s="48"/>
      <c r="DV67" s="48"/>
      <c r="DX67" s="48"/>
      <c r="DY67" s="48"/>
      <c r="DZ67" s="48"/>
      <c r="EB67" s="48"/>
      <c r="EC67" s="48"/>
      <c r="ED67" s="48"/>
      <c r="EF67" s="48"/>
      <c r="EG67" s="48"/>
      <c r="EH67" s="48"/>
      <c r="EJ67" s="48"/>
      <c r="EK67" s="48"/>
      <c r="EL67" s="48"/>
      <c r="EN67" s="48"/>
      <c r="EO67" s="48"/>
      <c r="EP67" s="48"/>
    </row>
    <row r="68" spans="1:146" s="50" customFormat="1" ht="15" hidden="1" customHeight="1" x14ac:dyDescent="0.2">
      <c r="A68" s="48"/>
      <c r="B68" s="59" t="s">
        <v>118</v>
      </c>
      <c r="C68" s="59" t="s">
        <v>119</v>
      </c>
      <c r="D68" s="60">
        <v>0</v>
      </c>
      <c r="E68" s="60">
        <v>0</v>
      </c>
      <c r="F68" s="60">
        <f>+D68+E68</f>
        <v>0</v>
      </c>
      <c r="G68" s="60">
        <v>0</v>
      </c>
      <c r="H68" s="60">
        <v>0</v>
      </c>
      <c r="I68" s="60">
        <f>+G68+H68</f>
        <v>0</v>
      </c>
      <c r="J68" s="60">
        <f>+F68-I68</f>
        <v>0</v>
      </c>
      <c r="K68" s="48"/>
      <c r="L68" s="48"/>
      <c r="M68" s="86">
        <v>0</v>
      </c>
      <c r="N68" s="58">
        <f t="shared" si="4"/>
        <v>0</v>
      </c>
      <c r="P68" s="48"/>
      <c r="Q68" s="48"/>
      <c r="R68" s="48"/>
      <c r="T68" s="48"/>
      <c r="U68" s="48"/>
      <c r="V68" s="48"/>
      <c r="X68" s="48"/>
      <c r="Y68" s="48"/>
      <c r="Z68" s="48"/>
      <c r="AB68" s="48"/>
      <c r="AC68" s="48"/>
      <c r="AD68" s="48"/>
      <c r="AF68" s="48"/>
      <c r="AG68" s="48"/>
      <c r="AH68" s="48"/>
      <c r="AJ68" s="48"/>
      <c r="AK68" s="48"/>
      <c r="AL68" s="48"/>
      <c r="AN68" s="48"/>
      <c r="AO68" s="48"/>
      <c r="AP68" s="48"/>
      <c r="AR68" s="48"/>
      <c r="AS68" s="48"/>
      <c r="AT68" s="48"/>
      <c r="AV68" s="48"/>
      <c r="AW68" s="48"/>
      <c r="AX68" s="48"/>
      <c r="AZ68" s="48"/>
      <c r="BA68" s="48"/>
      <c r="BB68" s="48"/>
      <c r="BD68" s="48"/>
      <c r="BE68" s="48"/>
      <c r="BF68" s="48"/>
      <c r="BH68" s="48"/>
      <c r="BI68" s="48"/>
      <c r="BJ68" s="48"/>
      <c r="BL68" s="48"/>
      <c r="BM68" s="48"/>
      <c r="BN68" s="48"/>
      <c r="BP68" s="48"/>
      <c r="BQ68" s="48"/>
      <c r="BR68" s="48"/>
      <c r="BT68" s="48"/>
      <c r="BU68" s="48"/>
      <c r="BV68" s="48"/>
      <c r="BX68" s="48"/>
      <c r="BY68" s="48"/>
      <c r="BZ68" s="48"/>
      <c r="CB68" s="48"/>
      <c r="CC68" s="48"/>
      <c r="CD68" s="48"/>
      <c r="CF68" s="48"/>
      <c r="CG68" s="48"/>
      <c r="CH68" s="48"/>
      <c r="CJ68" s="48"/>
      <c r="CK68" s="48"/>
      <c r="CL68" s="48"/>
      <c r="CN68" s="48"/>
      <c r="CO68" s="48"/>
      <c r="CP68" s="48"/>
      <c r="CR68" s="48"/>
      <c r="CS68" s="48"/>
      <c r="CT68" s="48"/>
      <c r="CV68" s="48"/>
      <c r="CW68" s="48"/>
      <c r="CX68" s="48"/>
      <c r="CZ68" s="48"/>
      <c r="DA68" s="48"/>
      <c r="DB68" s="48"/>
      <c r="DD68" s="48"/>
      <c r="DE68" s="48"/>
      <c r="DF68" s="48"/>
      <c r="DH68" s="48"/>
      <c r="DI68" s="48"/>
      <c r="DJ68" s="48"/>
      <c r="DL68" s="48"/>
      <c r="DM68" s="48"/>
      <c r="DN68" s="48"/>
      <c r="DP68" s="48"/>
      <c r="DQ68" s="48"/>
      <c r="DR68" s="48"/>
      <c r="DT68" s="48"/>
      <c r="DU68" s="48"/>
      <c r="DV68" s="48"/>
      <c r="DX68" s="48"/>
      <c r="DY68" s="48"/>
      <c r="DZ68" s="48"/>
      <c r="EB68" s="48"/>
      <c r="EC68" s="48"/>
      <c r="ED68" s="48"/>
      <c r="EF68" s="48"/>
      <c r="EG68" s="48"/>
      <c r="EH68" s="48"/>
      <c r="EJ68" s="48"/>
      <c r="EK68" s="48"/>
      <c r="EL68" s="48"/>
      <c r="EN68" s="48"/>
      <c r="EO68" s="48"/>
      <c r="EP68" s="48"/>
    </row>
    <row r="69" spans="1:146" s="50" customFormat="1" ht="15" hidden="1" customHeight="1" x14ac:dyDescent="0.2">
      <c r="A69" s="48"/>
      <c r="B69" s="59" t="s">
        <v>120</v>
      </c>
      <c r="C69" s="59" t="s">
        <v>121</v>
      </c>
      <c r="D69" s="60">
        <v>0</v>
      </c>
      <c r="E69" s="60">
        <v>0</v>
      </c>
      <c r="F69" s="60">
        <f>+D69+E69</f>
        <v>0</v>
      </c>
      <c r="G69" s="60">
        <v>0</v>
      </c>
      <c r="H69" s="60">
        <v>0</v>
      </c>
      <c r="I69" s="60">
        <f>+G69+H69</f>
        <v>0</v>
      </c>
      <c r="J69" s="60">
        <f>+F69-I69</f>
        <v>0</v>
      </c>
      <c r="K69" s="48"/>
      <c r="L69" s="48"/>
      <c r="M69" s="86">
        <v>0</v>
      </c>
      <c r="N69" s="58">
        <f t="shared" si="4"/>
        <v>0</v>
      </c>
      <c r="P69" s="48"/>
      <c r="Q69" s="48"/>
      <c r="R69" s="48"/>
      <c r="T69" s="48"/>
      <c r="U69" s="48"/>
      <c r="V69" s="48"/>
      <c r="X69" s="48"/>
      <c r="Y69" s="48"/>
      <c r="Z69" s="48"/>
      <c r="AB69" s="48"/>
      <c r="AC69" s="48"/>
      <c r="AD69" s="48"/>
      <c r="AF69" s="48"/>
      <c r="AG69" s="48"/>
      <c r="AH69" s="48"/>
      <c r="AJ69" s="48"/>
      <c r="AK69" s="48"/>
      <c r="AL69" s="48"/>
      <c r="AN69" s="48"/>
      <c r="AO69" s="48"/>
      <c r="AP69" s="48"/>
      <c r="AR69" s="48"/>
      <c r="AS69" s="48"/>
      <c r="AT69" s="48"/>
      <c r="AV69" s="48"/>
      <c r="AW69" s="48"/>
      <c r="AX69" s="48"/>
      <c r="AZ69" s="48"/>
      <c r="BA69" s="48"/>
      <c r="BB69" s="48"/>
      <c r="BD69" s="48"/>
      <c r="BE69" s="48"/>
      <c r="BF69" s="48"/>
      <c r="BH69" s="48"/>
      <c r="BI69" s="48"/>
      <c r="BJ69" s="48"/>
      <c r="BL69" s="48"/>
      <c r="BM69" s="48"/>
      <c r="BN69" s="48"/>
      <c r="BP69" s="48"/>
      <c r="BQ69" s="48"/>
      <c r="BR69" s="48"/>
      <c r="BT69" s="48"/>
      <c r="BU69" s="48"/>
      <c r="BV69" s="48"/>
      <c r="BX69" s="48"/>
      <c r="BY69" s="48"/>
      <c r="BZ69" s="48"/>
      <c r="CB69" s="48"/>
      <c r="CC69" s="48"/>
      <c r="CD69" s="48"/>
      <c r="CF69" s="48"/>
      <c r="CG69" s="48"/>
      <c r="CH69" s="48"/>
      <c r="CJ69" s="48"/>
      <c r="CK69" s="48"/>
      <c r="CL69" s="48"/>
      <c r="CN69" s="48"/>
      <c r="CO69" s="48"/>
      <c r="CP69" s="48"/>
      <c r="CR69" s="48"/>
      <c r="CS69" s="48"/>
      <c r="CT69" s="48"/>
      <c r="CV69" s="48"/>
      <c r="CW69" s="48"/>
      <c r="CX69" s="48"/>
      <c r="CZ69" s="48"/>
      <c r="DA69" s="48"/>
      <c r="DB69" s="48"/>
      <c r="DD69" s="48"/>
      <c r="DE69" s="48"/>
      <c r="DF69" s="48"/>
      <c r="DH69" s="48"/>
      <c r="DI69" s="48"/>
      <c r="DJ69" s="48"/>
      <c r="DL69" s="48"/>
      <c r="DM69" s="48"/>
      <c r="DN69" s="48"/>
      <c r="DP69" s="48"/>
      <c r="DQ69" s="48"/>
      <c r="DR69" s="48"/>
      <c r="DT69" s="48"/>
      <c r="DU69" s="48"/>
      <c r="DV69" s="48"/>
      <c r="DX69" s="48"/>
      <c r="DY69" s="48"/>
      <c r="DZ69" s="48"/>
      <c r="EB69" s="48"/>
      <c r="EC69" s="48"/>
      <c r="ED69" s="48"/>
      <c r="EF69" s="48"/>
      <c r="EG69" s="48"/>
      <c r="EH69" s="48"/>
      <c r="EJ69" s="48"/>
      <c r="EK69" s="48"/>
      <c r="EL69" s="48"/>
      <c r="EN69" s="48"/>
      <c r="EO69" s="48"/>
      <c r="EP69" s="48"/>
    </row>
    <row r="70" spans="1:146" s="50" customFormat="1" ht="15" customHeight="1" x14ac:dyDescent="0.2">
      <c r="A70" s="48"/>
      <c r="B70" s="59" t="s">
        <v>122</v>
      </c>
      <c r="C70" s="59" t="s">
        <v>123</v>
      </c>
      <c r="D70" s="60">
        <f>+[1]Ingresos!$D$71</f>
        <v>4500000</v>
      </c>
      <c r="E70" s="60">
        <v>0</v>
      </c>
      <c r="F70" s="60">
        <f>+D70+E70</f>
        <v>4500000</v>
      </c>
      <c r="G70" s="60">
        <v>0</v>
      </c>
      <c r="H70" s="60">
        <v>1342340</v>
      </c>
      <c r="I70" s="60">
        <f>+G70+H70</f>
        <v>1342340</v>
      </c>
      <c r="J70" s="60">
        <f>+F70-I70</f>
        <v>3157660</v>
      </c>
      <c r="K70" s="93">
        <f>+I70-'[2]Presupuestado vs. Recaudado'!$D$10</f>
        <v>-2388430.7000000002</v>
      </c>
      <c r="L70" s="164">
        <f>1342340-I70</f>
        <v>0</v>
      </c>
      <c r="M70" s="170">
        <v>0</v>
      </c>
      <c r="N70" s="169"/>
      <c r="P70" s="48"/>
      <c r="Q70" s="48"/>
      <c r="R70" s="48"/>
      <c r="T70" s="48"/>
      <c r="U70" s="48"/>
      <c r="V70" s="48"/>
      <c r="X70" s="48"/>
      <c r="Y70" s="48"/>
      <c r="Z70" s="48"/>
      <c r="AB70" s="48"/>
      <c r="AC70" s="48"/>
      <c r="AD70" s="48"/>
      <c r="AF70" s="48"/>
      <c r="AG70" s="48"/>
      <c r="AH70" s="48"/>
      <c r="AJ70" s="48"/>
      <c r="AK70" s="48"/>
      <c r="AL70" s="48"/>
      <c r="AN70" s="48"/>
      <c r="AO70" s="48"/>
      <c r="AP70" s="48"/>
      <c r="AR70" s="48"/>
      <c r="AS70" s="48"/>
      <c r="AT70" s="48"/>
      <c r="AV70" s="48"/>
      <c r="AW70" s="48"/>
      <c r="AX70" s="48"/>
      <c r="AZ70" s="48"/>
      <c r="BA70" s="48"/>
      <c r="BB70" s="48"/>
      <c r="BD70" s="48"/>
      <c r="BE70" s="48"/>
      <c r="BF70" s="48"/>
      <c r="BH70" s="48"/>
      <c r="BI70" s="48"/>
      <c r="BJ70" s="48"/>
      <c r="BL70" s="48"/>
      <c r="BM70" s="48"/>
      <c r="BN70" s="48"/>
      <c r="BP70" s="48"/>
      <c r="BQ70" s="48"/>
      <c r="BR70" s="48"/>
      <c r="BT70" s="48"/>
      <c r="BU70" s="48"/>
      <c r="BV70" s="48"/>
      <c r="BX70" s="48"/>
      <c r="BY70" s="48"/>
      <c r="BZ70" s="48"/>
      <c r="CB70" s="48"/>
      <c r="CC70" s="48"/>
      <c r="CD70" s="48"/>
      <c r="CF70" s="48"/>
      <c r="CG70" s="48"/>
      <c r="CH70" s="48"/>
      <c r="CJ70" s="48"/>
      <c r="CK70" s="48"/>
      <c r="CL70" s="48"/>
      <c r="CN70" s="48"/>
      <c r="CO70" s="48"/>
      <c r="CP70" s="48"/>
      <c r="CR70" s="48"/>
      <c r="CS70" s="48"/>
      <c r="CT70" s="48"/>
      <c r="CV70" s="48"/>
      <c r="CW70" s="48"/>
      <c r="CX70" s="48"/>
      <c r="CZ70" s="48"/>
      <c r="DA70" s="48"/>
      <c r="DB70" s="48"/>
      <c r="DD70" s="48"/>
      <c r="DE70" s="48"/>
      <c r="DF70" s="48"/>
      <c r="DH70" s="48"/>
      <c r="DI70" s="48"/>
      <c r="DJ70" s="48"/>
      <c r="DL70" s="48"/>
      <c r="DM70" s="48"/>
      <c r="DN70" s="48"/>
      <c r="DP70" s="48"/>
      <c r="DQ70" s="48"/>
      <c r="DR70" s="48"/>
      <c r="DT70" s="48"/>
      <c r="DU70" s="48"/>
      <c r="DV70" s="48"/>
      <c r="DX70" s="48"/>
      <c r="DY70" s="48"/>
      <c r="DZ70" s="48"/>
      <c r="EB70" s="48"/>
      <c r="EC70" s="48"/>
      <c r="ED70" s="48"/>
      <c r="EF70" s="48"/>
      <c r="EG70" s="48"/>
      <c r="EH70" s="48"/>
      <c r="EJ70" s="48"/>
      <c r="EK70" s="48"/>
      <c r="EL70" s="48"/>
      <c r="EN70" s="48"/>
      <c r="EO70" s="48"/>
      <c r="EP70" s="48"/>
    </row>
    <row r="71" spans="1:146" s="57" customFormat="1" ht="15" hidden="1" customHeight="1" x14ac:dyDescent="0.2">
      <c r="A71" s="53"/>
      <c r="B71" s="55" t="s">
        <v>124</v>
      </c>
      <c r="C71" s="55" t="s">
        <v>125</v>
      </c>
      <c r="D71" s="56">
        <f t="shared" ref="D71:J71" si="28">+D72+D76+D79</f>
        <v>0</v>
      </c>
      <c r="E71" s="56">
        <f t="shared" si="28"/>
        <v>0</v>
      </c>
      <c r="F71" s="56">
        <f t="shared" si="28"/>
        <v>0</v>
      </c>
      <c r="G71" s="56">
        <f t="shared" si="28"/>
        <v>0</v>
      </c>
      <c r="H71" s="56">
        <f t="shared" si="28"/>
        <v>0</v>
      </c>
      <c r="I71" s="56">
        <f t="shared" si="28"/>
        <v>0</v>
      </c>
      <c r="J71" s="56">
        <f t="shared" si="28"/>
        <v>0</v>
      </c>
      <c r="K71" s="53"/>
      <c r="L71" s="53"/>
      <c r="M71" s="58">
        <v>0</v>
      </c>
      <c r="N71" s="58">
        <f t="shared" si="4"/>
        <v>0</v>
      </c>
      <c r="P71" s="53"/>
      <c r="Q71" s="53"/>
      <c r="R71" s="53"/>
      <c r="T71" s="53"/>
      <c r="U71" s="53"/>
      <c r="V71" s="53"/>
      <c r="X71" s="53"/>
      <c r="Y71" s="53"/>
      <c r="Z71" s="53"/>
      <c r="AB71" s="53"/>
      <c r="AC71" s="53"/>
      <c r="AD71" s="53"/>
      <c r="AF71" s="53"/>
      <c r="AG71" s="53"/>
      <c r="AH71" s="53"/>
      <c r="AJ71" s="53"/>
      <c r="AK71" s="53"/>
      <c r="AL71" s="53"/>
      <c r="AN71" s="53"/>
      <c r="AO71" s="53"/>
      <c r="AP71" s="53"/>
      <c r="AR71" s="53"/>
      <c r="AS71" s="53"/>
      <c r="AT71" s="53"/>
      <c r="AV71" s="53"/>
      <c r="AW71" s="53"/>
      <c r="AX71" s="53"/>
      <c r="AZ71" s="53"/>
      <c r="BA71" s="53"/>
      <c r="BB71" s="53"/>
      <c r="BD71" s="53"/>
      <c r="BE71" s="53"/>
      <c r="BF71" s="53"/>
      <c r="BH71" s="53"/>
      <c r="BI71" s="53"/>
      <c r="BJ71" s="53"/>
      <c r="BL71" s="53"/>
      <c r="BM71" s="53"/>
      <c r="BN71" s="53"/>
      <c r="BP71" s="53"/>
      <c r="BQ71" s="53"/>
      <c r="BR71" s="53"/>
      <c r="BT71" s="53"/>
      <c r="BU71" s="53"/>
      <c r="BV71" s="53"/>
      <c r="BX71" s="53"/>
      <c r="BY71" s="53"/>
      <c r="BZ71" s="53"/>
      <c r="CB71" s="53"/>
      <c r="CC71" s="53"/>
      <c r="CD71" s="53"/>
      <c r="CF71" s="53"/>
      <c r="CG71" s="53"/>
      <c r="CH71" s="53"/>
      <c r="CJ71" s="53"/>
      <c r="CK71" s="53"/>
      <c r="CL71" s="53"/>
      <c r="CN71" s="53"/>
      <c r="CO71" s="53"/>
      <c r="CP71" s="53"/>
      <c r="CR71" s="53"/>
      <c r="CS71" s="53"/>
      <c r="CT71" s="53"/>
      <c r="CV71" s="53"/>
      <c r="CW71" s="53"/>
      <c r="CX71" s="53"/>
      <c r="CZ71" s="53"/>
      <c r="DA71" s="53"/>
      <c r="DB71" s="53"/>
      <c r="DD71" s="53"/>
      <c r="DE71" s="53"/>
      <c r="DF71" s="53"/>
      <c r="DH71" s="53"/>
      <c r="DI71" s="53"/>
      <c r="DJ71" s="53"/>
      <c r="DL71" s="53"/>
      <c r="DM71" s="53"/>
      <c r="DN71" s="53"/>
      <c r="DP71" s="53"/>
      <c r="DQ71" s="53"/>
      <c r="DR71" s="53"/>
      <c r="DT71" s="53"/>
      <c r="DU71" s="53"/>
      <c r="DV71" s="53"/>
      <c r="DX71" s="53"/>
      <c r="DY71" s="53"/>
      <c r="DZ71" s="53"/>
      <c r="EB71" s="53"/>
      <c r="EC71" s="53"/>
      <c r="ED71" s="53"/>
      <c r="EF71" s="53"/>
      <c r="EG71" s="53"/>
      <c r="EH71" s="53"/>
      <c r="EJ71" s="53"/>
      <c r="EK71" s="53"/>
      <c r="EL71" s="53"/>
      <c r="EN71" s="53"/>
      <c r="EO71" s="53"/>
      <c r="EP71" s="53"/>
    </row>
    <row r="72" spans="1:146" s="57" customFormat="1" ht="15" hidden="1" customHeight="1" x14ac:dyDescent="0.2">
      <c r="A72" s="53"/>
      <c r="B72" s="55" t="s">
        <v>126</v>
      </c>
      <c r="C72" s="55" t="s">
        <v>127</v>
      </c>
      <c r="D72" s="56">
        <f>SUM(D73:D75)</f>
        <v>0</v>
      </c>
      <c r="E72" s="56">
        <f t="shared" ref="E72:J72" si="29">SUM(E73:E75)</f>
        <v>0</v>
      </c>
      <c r="F72" s="56">
        <f t="shared" si="29"/>
        <v>0</v>
      </c>
      <c r="G72" s="56">
        <f t="shared" si="29"/>
        <v>0</v>
      </c>
      <c r="H72" s="56">
        <f t="shared" si="29"/>
        <v>0</v>
      </c>
      <c r="I72" s="56">
        <f t="shared" si="29"/>
        <v>0</v>
      </c>
      <c r="J72" s="56">
        <f t="shared" si="29"/>
        <v>0</v>
      </c>
      <c r="K72" s="53"/>
      <c r="L72" s="53"/>
      <c r="M72" s="58">
        <v>0</v>
      </c>
      <c r="N72" s="58">
        <f t="shared" si="4"/>
        <v>0</v>
      </c>
      <c r="P72" s="53"/>
      <c r="Q72" s="53"/>
      <c r="R72" s="53"/>
      <c r="T72" s="53"/>
      <c r="U72" s="53"/>
      <c r="V72" s="53"/>
      <c r="X72" s="53"/>
      <c r="Y72" s="53"/>
      <c r="Z72" s="53"/>
      <c r="AB72" s="53"/>
      <c r="AC72" s="53"/>
      <c r="AD72" s="53"/>
      <c r="AF72" s="53"/>
      <c r="AG72" s="53"/>
      <c r="AH72" s="53"/>
      <c r="AJ72" s="53"/>
      <c r="AK72" s="53"/>
      <c r="AL72" s="53"/>
      <c r="AN72" s="53"/>
      <c r="AO72" s="53"/>
      <c r="AP72" s="53"/>
      <c r="AR72" s="53"/>
      <c r="AS72" s="53"/>
      <c r="AT72" s="53"/>
      <c r="AV72" s="53"/>
      <c r="AW72" s="53"/>
      <c r="AX72" s="53"/>
      <c r="AZ72" s="53"/>
      <c r="BA72" s="53"/>
      <c r="BB72" s="53"/>
      <c r="BD72" s="53"/>
      <c r="BE72" s="53"/>
      <c r="BF72" s="53"/>
      <c r="BH72" s="53"/>
      <c r="BI72" s="53"/>
      <c r="BJ72" s="53"/>
      <c r="BL72" s="53"/>
      <c r="BM72" s="53"/>
      <c r="BN72" s="53"/>
      <c r="BP72" s="53"/>
      <c r="BQ72" s="53"/>
      <c r="BR72" s="53"/>
      <c r="BT72" s="53"/>
      <c r="BU72" s="53"/>
      <c r="BV72" s="53"/>
      <c r="BX72" s="53"/>
      <c r="BY72" s="53"/>
      <c r="BZ72" s="53"/>
      <c r="CB72" s="53"/>
      <c r="CC72" s="53"/>
      <c r="CD72" s="53"/>
      <c r="CF72" s="53"/>
      <c r="CG72" s="53"/>
      <c r="CH72" s="53"/>
      <c r="CJ72" s="53"/>
      <c r="CK72" s="53"/>
      <c r="CL72" s="53"/>
      <c r="CN72" s="53"/>
      <c r="CO72" s="53"/>
      <c r="CP72" s="53"/>
      <c r="CR72" s="53"/>
      <c r="CS72" s="53"/>
      <c r="CT72" s="53"/>
      <c r="CV72" s="53"/>
      <c r="CW72" s="53"/>
      <c r="CX72" s="53"/>
      <c r="CZ72" s="53"/>
      <c r="DA72" s="53"/>
      <c r="DB72" s="53"/>
      <c r="DD72" s="53"/>
      <c r="DE72" s="53"/>
      <c r="DF72" s="53"/>
      <c r="DH72" s="53"/>
      <c r="DI72" s="53"/>
      <c r="DJ72" s="53"/>
      <c r="DL72" s="53"/>
      <c r="DM72" s="53"/>
      <c r="DN72" s="53"/>
      <c r="DP72" s="53"/>
      <c r="DQ72" s="53"/>
      <c r="DR72" s="53"/>
      <c r="DT72" s="53"/>
      <c r="DU72" s="53"/>
      <c r="DV72" s="53"/>
      <c r="DX72" s="53"/>
      <c r="DY72" s="53"/>
      <c r="DZ72" s="53"/>
      <c r="EB72" s="53"/>
      <c r="EC72" s="53"/>
      <c r="ED72" s="53"/>
      <c r="EF72" s="53"/>
      <c r="EG72" s="53"/>
      <c r="EH72" s="53"/>
      <c r="EJ72" s="53"/>
      <c r="EK72" s="53"/>
      <c r="EL72" s="53"/>
      <c r="EN72" s="53"/>
      <c r="EO72" s="53"/>
      <c r="EP72" s="53"/>
    </row>
    <row r="73" spans="1:146" s="50" customFormat="1" ht="15" hidden="1" customHeight="1" x14ac:dyDescent="0.2">
      <c r="A73" s="48"/>
      <c r="B73" s="59" t="s">
        <v>128</v>
      </c>
      <c r="C73" s="59" t="s">
        <v>129</v>
      </c>
      <c r="D73" s="60">
        <v>0</v>
      </c>
      <c r="E73" s="60">
        <v>0</v>
      </c>
      <c r="F73" s="60">
        <f>+D73+E73</f>
        <v>0</v>
      </c>
      <c r="G73" s="60">
        <v>0</v>
      </c>
      <c r="H73" s="60">
        <v>0</v>
      </c>
      <c r="I73" s="60">
        <f>+G73+H73</f>
        <v>0</v>
      </c>
      <c r="J73" s="60">
        <f>+F73-I73</f>
        <v>0</v>
      </c>
      <c r="K73" s="48"/>
      <c r="L73" s="48"/>
      <c r="M73" s="86">
        <v>0</v>
      </c>
      <c r="N73" s="58">
        <f t="shared" ref="N73:N136" si="30">+I73-M73</f>
        <v>0</v>
      </c>
      <c r="P73" s="48"/>
      <c r="Q73" s="48"/>
      <c r="R73" s="48"/>
      <c r="T73" s="48"/>
      <c r="U73" s="48"/>
      <c r="V73" s="48"/>
      <c r="X73" s="48"/>
      <c r="Y73" s="48"/>
      <c r="Z73" s="48"/>
      <c r="AB73" s="48"/>
      <c r="AC73" s="48"/>
      <c r="AD73" s="48"/>
      <c r="AF73" s="48"/>
      <c r="AG73" s="48"/>
      <c r="AH73" s="48"/>
      <c r="AJ73" s="48"/>
      <c r="AK73" s="48"/>
      <c r="AL73" s="48"/>
      <c r="AN73" s="48"/>
      <c r="AO73" s="48"/>
      <c r="AP73" s="48"/>
      <c r="AR73" s="48"/>
      <c r="AS73" s="48"/>
      <c r="AT73" s="48"/>
      <c r="AV73" s="48"/>
      <c r="AW73" s="48"/>
      <c r="AX73" s="48"/>
      <c r="AZ73" s="48"/>
      <c r="BA73" s="48"/>
      <c r="BB73" s="48"/>
      <c r="BD73" s="48"/>
      <c r="BE73" s="48"/>
      <c r="BF73" s="48"/>
      <c r="BH73" s="48"/>
      <c r="BI73" s="48"/>
      <c r="BJ73" s="48"/>
      <c r="BL73" s="48"/>
      <c r="BM73" s="48"/>
      <c r="BN73" s="48"/>
      <c r="BP73" s="48"/>
      <c r="BQ73" s="48"/>
      <c r="BR73" s="48"/>
      <c r="BT73" s="48"/>
      <c r="BU73" s="48"/>
      <c r="BV73" s="48"/>
      <c r="BX73" s="48"/>
      <c r="BY73" s="48"/>
      <c r="BZ73" s="48"/>
      <c r="CB73" s="48"/>
      <c r="CC73" s="48"/>
      <c r="CD73" s="48"/>
      <c r="CF73" s="48"/>
      <c r="CG73" s="48"/>
      <c r="CH73" s="48"/>
      <c r="CJ73" s="48"/>
      <c r="CK73" s="48"/>
      <c r="CL73" s="48"/>
      <c r="CN73" s="48"/>
      <c r="CO73" s="48"/>
      <c r="CP73" s="48"/>
      <c r="CR73" s="48"/>
      <c r="CS73" s="48"/>
      <c r="CT73" s="48"/>
      <c r="CV73" s="48"/>
      <c r="CW73" s="48"/>
      <c r="CX73" s="48"/>
      <c r="CZ73" s="48"/>
      <c r="DA73" s="48"/>
      <c r="DB73" s="48"/>
      <c r="DD73" s="48"/>
      <c r="DE73" s="48"/>
      <c r="DF73" s="48"/>
      <c r="DH73" s="48"/>
      <c r="DI73" s="48"/>
      <c r="DJ73" s="48"/>
      <c r="DL73" s="48"/>
      <c r="DM73" s="48"/>
      <c r="DN73" s="48"/>
      <c r="DP73" s="48"/>
      <c r="DQ73" s="48"/>
      <c r="DR73" s="48"/>
      <c r="DT73" s="48"/>
      <c r="DU73" s="48"/>
      <c r="DV73" s="48"/>
      <c r="DX73" s="48"/>
      <c r="DY73" s="48"/>
      <c r="DZ73" s="48"/>
      <c r="EB73" s="48"/>
      <c r="EC73" s="48"/>
      <c r="ED73" s="48"/>
      <c r="EF73" s="48"/>
      <c r="EG73" s="48"/>
      <c r="EH73" s="48"/>
      <c r="EJ73" s="48"/>
      <c r="EK73" s="48"/>
      <c r="EL73" s="48"/>
      <c r="EN73" s="48"/>
      <c r="EO73" s="48"/>
      <c r="EP73" s="48"/>
    </row>
    <row r="74" spans="1:146" s="50" customFormat="1" ht="15" hidden="1" customHeight="1" x14ac:dyDescent="0.2">
      <c r="A74" s="48"/>
      <c r="B74" s="59" t="s">
        <v>130</v>
      </c>
      <c r="C74" s="59" t="s">
        <v>131</v>
      </c>
      <c r="D74" s="60">
        <v>0</v>
      </c>
      <c r="E74" s="60">
        <v>0</v>
      </c>
      <c r="F74" s="60">
        <f>+D74+E74</f>
        <v>0</v>
      </c>
      <c r="G74" s="60">
        <v>0</v>
      </c>
      <c r="H74" s="60">
        <v>0</v>
      </c>
      <c r="I74" s="60">
        <f>+G74+H74</f>
        <v>0</v>
      </c>
      <c r="J74" s="60">
        <f>+F74-I74</f>
        <v>0</v>
      </c>
      <c r="K74" s="48"/>
      <c r="L74" s="48"/>
      <c r="M74" s="86">
        <v>0</v>
      </c>
      <c r="N74" s="58">
        <f t="shared" si="30"/>
        <v>0</v>
      </c>
      <c r="P74" s="48"/>
      <c r="Q74" s="48"/>
      <c r="R74" s="48"/>
      <c r="T74" s="48"/>
      <c r="U74" s="48"/>
      <c r="V74" s="48"/>
      <c r="X74" s="48"/>
      <c r="Y74" s="48"/>
      <c r="Z74" s="48"/>
      <c r="AB74" s="48"/>
      <c r="AC74" s="48"/>
      <c r="AD74" s="48"/>
      <c r="AF74" s="48"/>
      <c r="AG74" s="48"/>
      <c r="AH74" s="48"/>
      <c r="AJ74" s="48"/>
      <c r="AK74" s="48"/>
      <c r="AL74" s="48"/>
      <c r="AN74" s="48"/>
      <c r="AO74" s="48"/>
      <c r="AP74" s="48"/>
      <c r="AR74" s="48"/>
      <c r="AS74" s="48"/>
      <c r="AT74" s="48"/>
      <c r="AV74" s="48"/>
      <c r="AW74" s="48"/>
      <c r="AX74" s="48"/>
      <c r="AZ74" s="48"/>
      <c r="BA74" s="48"/>
      <c r="BB74" s="48"/>
      <c r="BD74" s="48"/>
      <c r="BE74" s="48"/>
      <c r="BF74" s="48"/>
      <c r="BH74" s="48"/>
      <c r="BI74" s="48"/>
      <c r="BJ74" s="48"/>
      <c r="BL74" s="48"/>
      <c r="BM74" s="48"/>
      <c r="BN74" s="48"/>
      <c r="BP74" s="48"/>
      <c r="BQ74" s="48"/>
      <c r="BR74" s="48"/>
      <c r="BT74" s="48"/>
      <c r="BU74" s="48"/>
      <c r="BV74" s="48"/>
      <c r="BX74" s="48"/>
      <c r="BY74" s="48"/>
      <c r="BZ74" s="48"/>
      <c r="CB74" s="48"/>
      <c r="CC74" s="48"/>
      <c r="CD74" s="48"/>
      <c r="CF74" s="48"/>
      <c r="CG74" s="48"/>
      <c r="CH74" s="48"/>
      <c r="CJ74" s="48"/>
      <c r="CK74" s="48"/>
      <c r="CL74" s="48"/>
      <c r="CN74" s="48"/>
      <c r="CO74" s="48"/>
      <c r="CP74" s="48"/>
      <c r="CR74" s="48"/>
      <c r="CS74" s="48"/>
      <c r="CT74" s="48"/>
      <c r="CV74" s="48"/>
      <c r="CW74" s="48"/>
      <c r="CX74" s="48"/>
      <c r="CZ74" s="48"/>
      <c r="DA74" s="48"/>
      <c r="DB74" s="48"/>
      <c r="DD74" s="48"/>
      <c r="DE74" s="48"/>
      <c r="DF74" s="48"/>
      <c r="DH74" s="48"/>
      <c r="DI74" s="48"/>
      <c r="DJ74" s="48"/>
      <c r="DL74" s="48"/>
      <c r="DM74" s="48"/>
      <c r="DN74" s="48"/>
      <c r="DP74" s="48"/>
      <c r="DQ74" s="48"/>
      <c r="DR74" s="48"/>
      <c r="DT74" s="48"/>
      <c r="DU74" s="48"/>
      <c r="DV74" s="48"/>
      <c r="DX74" s="48"/>
      <c r="DY74" s="48"/>
      <c r="DZ74" s="48"/>
      <c r="EB74" s="48"/>
      <c r="EC74" s="48"/>
      <c r="ED74" s="48"/>
      <c r="EF74" s="48"/>
      <c r="EG74" s="48"/>
      <c r="EH74" s="48"/>
      <c r="EJ74" s="48"/>
      <c r="EK74" s="48"/>
      <c r="EL74" s="48"/>
      <c r="EN74" s="48"/>
      <c r="EO74" s="48"/>
      <c r="EP74" s="48"/>
    </row>
    <row r="75" spans="1:146" s="50" customFormat="1" ht="15" hidden="1" customHeight="1" x14ac:dyDescent="0.2">
      <c r="A75" s="48"/>
      <c r="B75" s="59" t="s">
        <v>132</v>
      </c>
      <c r="C75" s="59" t="s">
        <v>133</v>
      </c>
      <c r="D75" s="60">
        <v>0</v>
      </c>
      <c r="E75" s="60">
        <v>0</v>
      </c>
      <c r="F75" s="60">
        <f>+D75+E75</f>
        <v>0</v>
      </c>
      <c r="G75" s="60">
        <v>0</v>
      </c>
      <c r="H75" s="60">
        <v>0</v>
      </c>
      <c r="I75" s="60">
        <f>+G75+H75</f>
        <v>0</v>
      </c>
      <c r="J75" s="60">
        <f>+F75-I75</f>
        <v>0</v>
      </c>
      <c r="K75" s="48"/>
      <c r="L75" s="48"/>
      <c r="M75" s="86">
        <v>0</v>
      </c>
      <c r="N75" s="58">
        <f t="shared" si="30"/>
        <v>0</v>
      </c>
      <c r="P75" s="48"/>
      <c r="Q75" s="48"/>
      <c r="R75" s="48"/>
      <c r="T75" s="48"/>
      <c r="U75" s="48"/>
      <c r="V75" s="48"/>
      <c r="X75" s="48"/>
      <c r="Y75" s="48"/>
      <c r="Z75" s="48"/>
      <c r="AB75" s="48"/>
      <c r="AC75" s="48"/>
      <c r="AD75" s="48"/>
      <c r="AF75" s="48"/>
      <c r="AG75" s="48"/>
      <c r="AH75" s="48"/>
      <c r="AJ75" s="48"/>
      <c r="AK75" s="48"/>
      <c r="AL75" s="48"/>
      <c r="AN75" s="48"/>
      <c r="AO75" s="48"/>
      <c r="AP75" s="48"/>
      <c r="AR75" s="48"/>
      <c r="AS75" s="48"/>
      <c r="AT75" s="48"/>
      <c r="AV75" s="48"/>
      <c r="AW75" s="48"/>
      <c r="AX75" s="48"/>
      <c r="AZ75" s="48"/>
      <c r="BA75" s="48"/>
      <c r="BB75" s="48"/>
      <c r="BD75" s="48"/>
      <c r="BE75" s="48"/>
      <c r="BF75" s="48"/>
      <c r="BH75" s="48"/>
      <c r="BI75" s="48"/>
      <c r="BJ75" s="48"/>
      <c r="BL75" s="48"/>
      <c r="BM75" s="48"/>
      <c r="BN75" s="48"/>
      <c r="BP75" s="48"/>
      <c r="BQ75" s="48"/>
      <c r="BR75" s="48"/>
      <c r="BT75" s="48"/>
      <c r="BU75" s="48"/>
      <c r="BV75" s="48"/>
      <c r="BX75" s="48"/>
      <c r="BY75" s="48"/>
      <c r="BZ75" s="48"/>
      <c r="CB75" s="48"/>
      <c r="CC75" s="48"/>
      <c r="CD75" s="48"/>
      <c r="CF75" s="48"/>
      <c r="CG75" s="48"/>
      <c r="CH75" s="48"/>
      <c r="CJ75" s="48"/>
      <c r="CK75" s="48"/>
      <c r="CL75" s="48"/>
      <c r="CN75" s="48"/>
      <c r="CO75" s="48"/>
      <c r="CP75" s="48"/>
      <c r="CR75" s="48"/>
      <c r="CS75" s="48"/>
      <c r="CT75" s="48"/>
      <c r="CV75" s="48"/>
      <c r="CW75" s="48"/>
      <c r="CX75" s="48"/>
      <c r="CZ75" s="48"/>
      <c r="DA75" s="48"/>
      <c r="DB75" s="48"/>
      <c r="DD75" s="48"/>
      <c r="DE75" s="48"/>
      <c r="DF75" s="48"/>
      <c r="DH75" s="48"/>
      <c r="DI75" s="48"/>
      <c r="DJ75" s="48"/>
      <c r="DL75" s="48"/>
      <c r="DM75" s="48"/>
      <c r="DN75" s="48"/>
      <c r="DP75" s="48"/>
      <c r="DQ75" s="48"/>
      <c r="DR75" s="48"/>
      <c r="DT75" s="48"/>
      <c r="DU75" s="48"/>
      <c r="DV75" s="48"/>
      <c r="DX75" s="48"/>
      <c r="DY75" s="48"/>
      <c r="DZ75" s="48"/>
      <c r="EB75" s="48"/>
      <c r="EC75" s="48"/>
      <c r="ED75" s="48"/>
      <c r="EF75" s="48"/>
      <c r="EG75" s="48"/>
      <c r="EH75" s="48"/>
      <c r="EJ75" s="48"/>
      <c r="EK75" s="48"/>
      <c r="EL75" s="48"/>
      <c r="EN75" s="48"/>
      <c r="EO75" s="48"/>
      <c r="EP75" s="48"/>
    </row>
    <row r="76" spans="1:146" s="57" customFormat="1" ht="15" hidden="1" customHeight="1" x14ac:dyDescent="0.2">
      <c r="A76" s="53"/>
      <c r="B76" s="55" t="s">
        <v>134</v>
      </c>
      <c r="C76" s="55" t="s">
        <v>135</v>
      </c>
      <c r="D76" s="56">
        <f t="shared" ref="D76:J76" si="31">SUM(D77:D78)</f>
        <v>0</v>
      </c>
      <c r="E76" s="56">
        <f t="shared" si="31"/>
        <v>0</v>
      </c>
      <c r="F76" s="56">
        <f t="shared" si="31"/>
        <v>0</v>
      </c>
      <c r="G76" s="56">
        <f t="shared" si="31"/>
        <v>0</v>
      </c>
      <c r="H76" s="56">
        <f t="shared" si="31"/>
        <v>0</v>
      </c>
      <c r="I76" s="56">
        <f t="shared" si="31"/>
        <v>0</v>
      </c>
      <c r="J76" s="56">
        <f t="shared" si="31"/>
        <v>0</v>
      </c>
      <c r="K76" s="53"/>
      <c r="L76" s="53"/>
      <c r="M76" s="58">
        <v>0</v>
      </c>
      <c r="N76" s="58">
        <f t="shared" si="30"/>
        <v>0</v>
      </c>
      <c r="P76" s="53"/>
      <c r="Q76" s="53"/>
      <c r="R76" s="53"/>
      <c r="T76" s="53"/>
      <c r="U76" s="53"/>
      <c r="V76" s="53"/>
      <c r="X76" s="53"/>
      <c r="Y76" s="53"/>
      <c r="Z76" s="53"/>
      <c r="AB76" s="53"/>
      <c r="AC76" s="53"/>
      <c r="AD76" s="53"/>
      <c r="AF76" s="53"/>
      <c r="AG76" s="53"/>
      <c r="AH76" s="53"/>
      <c r="AJ76" s="53"/>
      <c r="AK76" s="53"/>
      <c r="AL76" s="53"/>
      <c r="AN76" s="53"/>
      <c r="AO76" s="53"/>
      <c r="AP76" s="53"/>
      <c r="AR76" s="53"/>
      <c r="AS76" s="53"/>
      <c r="AT76" s="53"/>
      <c r="AV76" s="53"/>
      <c r="AW76" s="53"/>
      <c r="AX76" s="53"/>
      <c r="AZ76" s="53"/>
      <c r="BA76" s="53"/>
      <c r="BB76" s="53"/>
      <c r="BD76" s="53"/>
      <c r="BE76" s="53"/>
      <c r="BF76" s="53"/>
      <c r="BH76" s="53"/>
      <c r="BI76" s="53"/>
      <c r="BJ76" s="53"/>
      <c r="BL76" s="53"/>
      <c r="BM76" s="53"/>
      <c r="BN76" s="53"/>
      <c r="BP76" s="53"/>
      <c r="BQ76" s="53"/>
      <c r="BR76" s="53"/>
      <c r="BT76" s="53"/>
      <c r="BU76" s="53"/>
      <c r="BV76" s="53"/>
      <c r="BX76" s="53"/>
      <c r="BY76" s="53"/>
      <c r="BZ76" s="53"/>
      <c r="CB76" s="53"/>
      <c r="CC76" s="53"/>
      <c r="CD76" s="53"/>
      <c r="CF76" s="53"/>
      <c r="CG76" s="53"/>
      <c r="CH76" s="53"/>
      <c r="CJ76" s="53"/>
      <c r="CK76" s="53"/>
      <c r="CL76" s="53"/>
      <c r="CN76" s="53"/>
      <c r="CO76" s="53"/>
      <c r="CP76" s="53"/>
      <c r="CR76" s="53"/>
      <c r="CS76" s="53"/>
      <c r="CT76" s="53"/>
      <c r="CV76" s="53"/>
      <c r="CW76" s="53"/>
      <c r="CX76" s="53"/>
      <c r="CZ76" s="53"/>
      <c r="DA76" s="53"/>
      <c r="DB76" s="53"/>
      <c r="DD76" s="53"/>
      <c r="DE76" s="53"/>
      <c r="DF76" s="53"/>
      <c r="DH76" s="53"/>
      <c r="DI76" s="53"/>
      <c r="DJ76" s="53"/>
      <c r="DL76" s="53"/>
      <c r="DM76" s="53"/>
      <c r="DN76" s="53"/>
      <c r="DP76" s="53"/>
      <c r="DQ76" s="53"/>
      <c r="DR76" s="53"/>
      <c r="DT76" s="53"/>
      <c r="DU76" s="53"/>
      <c r="DV76" s="53"/>
      <c r="DX76" s="53"/>
      <c r="DY76" s="53"/>
      <c r="DZ76" s="53"/>
      <c r="EB76" s="53"/>
      <c r="EC76" s="53"/>
      <c r="ED76" s="53"/>
      <c r="EF76" s="53"/>
      <c r="EG76" s="53"/>
      <c r="EH76" s="53"/>
      <c r="EJ76" s="53"/>
      <c r="EK76" s="53"/>
      <c r="EL76" s="53"/>
      <c r="EN76" s="53"/>
      <c r="EO76" s="53"/>
      <c r="EP76" s="53"/>
    </row>
    <row r="77" spans="1:146" s="50" customFormat="1" ht="15" hidden="1" customHeight="1" x14ac:dyDescent="0.2">
      <c r="A77" s="48"/>
      <c r="B77" s="59" t="s">
        <v>136</v>
      </c>
      <c r="C77" s="59" t="s">
        <v>137</v>
      </c>
      <c r="D77" s="60">
        <v>0</v>
      </c>
      <c r="E77" s="60">
        <v>0</v>
      </c>
      <c r="F77" s="60">
        <f>+D77+E77</f>
        <v>0</v>
      </c>
      <c r="G77" s="60">
        <v>0</v>
      </c>
      <c r="H77" s="60">
        <v>0</v>
      </c>
      <c r="I77" s="60">
        <f>+G77+H77</f>
        <v>0</v>
      </c>
      <c r="J77" s="60">
        <f>+F77-I77</f>
        <v>0</v>
      </c>
      <c r="K77" s="48"/>
      <c r="L77" s="48"/>
      <c r="M77" s="86">
        <v>0</v>
      </c>
      <c r="N77" s="58">
        <f t="shared" si="30"/>
        <v>0</v>
      </c>
      <c r="P77" s="48"/>
      <c r="Q77" s="48"/>
      <c r="R77" s="48"/>
      <c r="T77" s="48"/>
      <c r="U77" s="48"/>
      <c r="V77" s="48"/>
      <c r="X77" s="48"/>
      <c r="Y77" s="48"/>
      <c r="Z77" s="48"/>
      <c r="AB77" s="48"/>
      <c r="AC77" s="48"/>
      <c r="AD77" s="48"/>
      <c r="AF77" s="48"/>
      <c r="AG77" s="48"/>
      <c r="AH77" s="48"/>
      <c r="AJ77" s="48"/>
      <c r="AK77" s="48"/>
      <c r="AL77" s="48"/>
      <c r="AN77" s="48"/>
      <c r="AO77" s="48"/>
      <c r="AP77" s="48"/>
      <c r="AR77" s="48"/>
      <c r="AS77" s="48"/>
      <c r="AT77" s="48"/>
      <c r="AV77" s="48"/>
      <c r="AW77" s="48"/>
      <c r="AX77" s="48"/>
      <c r="AZ77" s="48"/>
      <c r="BA77" s="48"/>
      <c r="BB77" s="48"/>
      <c r="BD77" s="48"/>
      <c r="BE77" s="48"/>
      <c r="BF77" s="48"/>
      <c r="BH77" s="48"/>
      <c r="BI77" s="48"/>
      <c r="BJ77" s="48"/>
      <c r="BL77" s="48"/>
      <c r="BM77" s="48"/>
      <c r="BN77" s="48"/>
      <c r="BP77" s="48"/>
      <c r="BQ77" s="48"/>
      <c r="BR77" s="48"/>
      <c r="BT77" s="48"/>
      <c r="BU77" s="48"/>
      <c r="BV77" s="48"/>
      <c r="BX77" s="48"/>
      <c r="BY77" s="48"/>
      <c r="BZ77" s="48"/>
      <c r="CB77" s="48"/>
      <c r="CC77" s="48"/>
      <c r="CD77" s="48"/>
      <c r="CF77" s="48"/>
      <c r="CG77" s="48"/>
      <c r="CH77" s="48"/>
      <c r="CJ77" s="48"/>
      <c r="CK77" s="48"/>
      <c r="CL77" s="48"/>
      <c r="CN77" s="48"/>
      <c r="CO77" s="48"/>
      <c r="CP77" s="48"/>
      <c r="CR77" s="48"/>
      <c r="CS77" s="48"/>
      <c r="CT77" s="48"/>
      <c r="CV77" s="48"/>
      <c r="CW77" s="48"/>
      <c r="CX77" s="48"/>
      <c r="CZ77" s="48"/>
      <c r="DA77" s="48"/>
      <c r="DB77" s="48"/>
      <c r="DD77" s="48"/>
      <c r="DE77" s="48"/>
      <c r="DF77" s="48"/>
      <c r="DH77" s="48"/>
      <c r="DI77" s="48"/>
      <c r="DJ77" s="48"/>
      <c r="DL77" s="48"/>
      <c r="DM77" s="48"/>
      <c r="DN77" s="48"/>
      <c r="DP77" s="48"/>
      <c r="DQ77" s="48"/>
      <c r="DR77" s="48"/>
      <c r="DT77" s="48"/>
      <c r="DU77" s="48"/>
      <c r="DV77" s="48"/>
      <c r="DX77" s="48"/>
      <c r="DY77" s="48"/>
      <c r="DZ77" s="48"/>
      <c r="EB77" s="48"/>
      <c r="EC77" s="48"/>
      <c r="ED77" s="48"/>
      <c r="EF77" s="48"/>
      <c r="EG77" s="48"/>
      <c r="EH77" s="48"/>
      <c r="EJ77" s="48"/>
      <c r="EK77" s="48"/>
      <c r="EL77" s="48"/>
      <c r="EN77" s="48"/>
      <c r="EO77" s="48"/>
      <c r="EP77" s="48"/>
    </row>
    <row r="78" spans="1:146" s="50" customFormat="1" ht="15" hidden="1" customHeight="1" x14ac:dyDescent="0.2">
      <c r="A78" s="48"/>
      <c r="B78" s="59" t="s">
        <v>138</v>
      </c>
      <c r="C78" s="59" t="s">
        <v>139</v>
      </c>
      <c r="D78" s="60">
        <v>0</v>
      </c>
      <c r="E78" s="60">
        <v>0</v>
      </c>
      <c r="F78" s="60">
        <f>+D78+E78</f>
        <v>0</v>
      </c>
      <c r="G78" s="60">
        <v>0</v>
      </c>
      <c r="H78" s="60">
        <v>0</v>
      </c>
      <c r="I78" s="60">
        <f>+G78+H78</f>
        <v>0</v>
      </c>
      <c r="J78" s="60">
        <f>+F78-I78</f>
        <v>0</v>
      </c>
      <c r="K78" s="48"/>
      <c r="L78" s="48"/>
      <c r="M78" s="86">
        <v>0</v>
      </c>
      <c r="N78" s="58">
        <f t="shared" si="30"/>
        <v>0</v>
      </c>
      <c r="P78" s="48"/>
      <c r="Q78" s="48"/>
      <c r="R78" s="48"/>
      <c r="T78" s="48"/>
      <c r="U78" s="48"/>
      <c r="V78" s="48"/>
      <c r="X78" s="48"/>
      <c r="Y78" s="48"/>
      <c r="Z78" s="48"/>
      <c r="AB78" s="48"/>
      <c r="AC78" s="48"/>
      <c r="AD78" s="48"/>
      <c r="AF78" s="48"/>
      <c r="AG78" s="48"/>
      <c r="AH78" s="48"/>
      <c r="AJ78" s="48"/>
      <c r="AK78" s="48"/>
      <c r="AL78" s="48"/>
      <c r="AN78" s="48"/>
      <c r="AO78" s="48"/>
      <c r="AP78" s="48"/>
      <c r="AR78" s="48"/>
      <c r="AS78" s="48"/>
      <c r="AT78" s="48"/>
      <c r="AV78" s="48"/>
      <c r="AW78" s="48"/>
      <c r="AX78" s="48"/>
      <c r="AZ78" s="48"/>
      <c r="BA78" s="48"/>
      <c r="BB78" s="48"/>
      <c r="BD78" s="48"/>
      <c r="BE78" s="48"/>
      <c r="BF78" s="48"/>
      <c r="BH78" s="48"/>
      <c r="BI78" s="48"/>
      <c r="BJ78" s="48"/>
      <c r="BL78" s="48"/>
      <c r="BM78" s="48"/>
      <c r="BN78" s="48"/>
      <c r="BP78" s="48"/>
      <c r="BQ78" s="48"/>
      <c r="BR78" s="48"/>
      <c r="BT78" s="48"/>
      <c r="BU78" s="48"/>
      <c r="BV78" s="48"/>
      <c r="BX78" s="48"/>
      <c r="BY78" s="48"/>
      <c r="BZ78" s="48"/>
      <c r="CB78" s="48"/>
      <c r="CC78" s="48"/>
      <c r="CD78" s="48"/>
      <c r="CF78" s="48"/>
      <c r="CG78" s="48"/>
      <c r="CH78" s="48"/>
      <c r="CJ78" s="48"/>
      <c r="CK78" s="48"/>
      <c r="CL78" s="48"/>
      <c r="CN78" s="48"/>
      <c r="CO78" s="48"/>
      <c r="CP78" s="48"/>
      <c r="CR78" s="48"/>
      <c r="CS78" s="48"/>
      <c r="CT78" s="48"/>
      <c r="CV78" s="48"/>
      <c r="CW78" s="48"/>
      <c r="CX78" s="48"/>
      <c r="CZ78" s="48"/>
      <c r="DA78" s="48"/>
      <c r="DB78" s="48"/>
      <c r="DD78" s="48"/>
      <c r="DE78" s="48"/>
      <c r="DF78" s="48"/>
      <c r="DH78" s="48"/>
      <c r="DI78" s="48"/>
      <c r="DJ78" s="48"/>
      <c r="DL78" s="48"/>
      <c r="DM78" s="48"/>
      <c r="DN78" s="48"/>
      <c r="DP78" s="48"/>
      <c r="DQ78" s="48"/>
      <c r="DR78" s="48"/>
      <c r="DT78" s="48"/>
      <c r="DU78" s="48"/>
      <c r="DV78" s="48"/>
      <c r="DX78" s="48"/>
      <c r="DY78" s="48"/>
      <c r="DZ78" s="48"/>
      <c r="EB78" s="48"/>
      <c r="EC78" s="48"/>
      <c r="ED78" s="48"/>
      <c r="EF78" s="48"/>
      <c r="EG78" s="48"/>
      <c r="EH78" s="48"/>
      <c r="EJ78" s="48"/>
      <c r="EK78" s="48"/>
      <c r="EL78" s="48"/>
      <c r="EN78" s="48"/>
      <c r="EO78" s="48"/>
      <c r="EP78" s="48"/>
    </row>
    <row r="79" spans="1:146" s="57" customFormat="1" ht="15" hidden="1" customHeight="1" x14ac:dyDescent="0.2">
      <c r="A79" s="53"/>
      <c r="B79" s="55" t="s">
        <v>140</v>
      </c>
      <c r="C79" s="5" t="s">
        <v>141</v>
      </c>
      <c r="D79" s="56">
        <f t="shared" ref="D79:J79" si="32">SUM(D80:D84)</f>
        <v>0</v>
      </c>
      <c r="E79" s="56">
        <f t="shared" si="32"/>
        <v>0</v>
      </c>
      <c r="F79" s="56">
        <f t="shared" si="32"/>
        <v>0</v>
      </c>
      <c r="G79" s="56">
        <f t="shared" si="32"/>
        <v>0</v>
      </c>
      <c r="H79" s="56">
        <f t="shared" si="32"/>
        <v>0</v>
      </c>
      <c r="I79" s="56">
        <f t="shared" si="32"/>
        <v>0</v>
      </c>
      <c r="J79" s="56">
        <f t="shared" si="32"/>
        <v>0</v>
      </c>
      <c r="K79" s="53"/>
      <c r="L79" s="53"/>
      <c r="M79" s="58">
        <v>0</v>
      </c>
      <c r="N79" s="58">
        <f t="shared" si="30"/>
        <v>0</v>
      </c>
      <c r="P79" s="53"/>
      <c r="Q79" s="53"/>
      <c r="R79" s="53"/>
      <c r="T79" s="53"/>
      <c r="U79" s="53"/>
      <c r="V79" s="53"/>
      <c r="X79" s="53"/>
      <c r="Y79" s="53"/>
      <c r="Z79" s="53"/>
      <c r="AB79" s="53"/>
      <c r="AC79" s="53"/>
      <c r="AD79" s="53"/>
      <c r="AF79" s="53"/>
      <c r="AG79" s="53"/>
      <c r="AH79" s="53"/>
      <c r="AJ79" s="53"/>
      <c r="AK79" s="53"/>
      <c r="AL79" s="53"/>
      <c r="AN79" s="53"/>
      <c r="AO79" s="53"/>
      <c r="AP79" s="53"/>
      <c r="AR79" s="53"/>
      <c r="AS79" s="53"/>
      <c r="AT79" s="53"/>
      <c r="AV79" s="53"/>
      <c r="AW79" s="53"/>
      <c r="AX79" s="53"/>
      <c r="AZ79" s="53"/>
      <c r="BA79" s="53"/>
      <c r="BB79" s="53"/>
      <c r="BD79" s="53"/>
      <c r="BE79" s="53"/>
      <c r="BF79" s="53"/>
      <c r="BH79" s="53"/>
      <c r="BI79" s="53"/>
      <c r="BJ79" s="53"/>
      <c r="BL79" s="53"/>
      <c r="BM79" s="53"/>
      <c r="BN79" s="53"/>
      <c r="BP79" s="53"/>
      <c r="BQ79" s="53"/>
      <c r="BR79" s="53"/>
      <c r="BT79" s="53"/>
      <c r="BU79" s="53"/>
      <c r="BV79" s="53"/>
      <c r="BX79" s="53"/>
      <c r="BY79" s="53"/>
      <c r="BZ79" s="53"/>
      <c r="CB79" s="53"/>
      <c r="CC79" s="53"/>
      <c r="CD79" s="53"/>
      <c r="CF79" s="53"/>
      <c r="CG79" s="53"/>
      <c r="CH79" s="53"/>
      <c r="CJ79" s="53"/>
      <c r="CK79" s="53"/>
      <c r="CL79" s="53"/>
      <c r="CN79" s="53"/>
      <c r="CO79" s="53"/>
      <c r="CP79" s="53"/>
      <c r="CR79" s="53"/>
      <c r="CS79" s="53"/>
      <c r="CT79" s="53"/>
      <c r="CV79" s="53"/>
      <c r="CW79" s="53"/>
      <c r="CX79" s="53"/>
      <c r="CZ79" s="53"/>
      <c r="DA79" s="53"/>
      <c r="DB79" s="53"/>
      <c r="DD79" s="53"/>
      <c r="DE79" s="53"/>
      <c r="DF79" s="53"/>
      <c r="DH79" s="53"/>
      <c r="DI79" s="53"/>
      <c r="DJ79" s="53"/>
      <c r="DL79" s="53"/>
      <c r="DM79" s="53"/>
      <c r="DN79" s="53"/>
      <c r="DP79" s="53"/>
      <c r="DQ79" s="53"/>
      <c r="DR79" s="53"/>
      <c r="DT79" s="53"/>
      <c r="DU79" s="53"/>
      <c r="DV79" s="53"/>
      <c r="DX79" s="53"/>
      <c r="DY79" s="53"/>
      <c r="DZ79" s="53"/>
      <c r="EB79" s="53"/>
      <c r="EC79" s="53"/>
      <c r="ED79" s="53"/>
      <c r="EF79" s="53"/>
      <c r="EG79" s="53"/>
      <c r="EH79" s="53"/>
      <c r="EJ79" s="53"/>
      <c r="EK79" s="53"/>
      <c r="EL79" s="53"/>
      <c r="EN79" s="53"/>
      <c r="EO79" s="53"/>
      <c r="EP79" s="53"/>
    </row>
    <row r="80" spans="1:146" s="50" customFormat="1" ht="15" hidden="1" customHeight="1" x14ac:dyDescent="0.2">
      <c r="A80" s="48"/>
      <c r="B80" s="59" t="s">
        <v>142</v>
      </c>
      <c r="C80" s="59" t="s">
        <v>143</v>
      </c>
      <c r="D80" s="60">
        <v>0</v>
      </c>
      <c r="E80" s="60">
        <v>0</v>
      </c>
      <c r="F80" s="60">
        <f>+D80+E80</f>
        <v>0</v>
      </c>
      <c r="G80" s="60">
        <v>0</v>
      </c>
      <c r="H80" s="60">
        <v>0</v>
      </c>
      <c r="I80" s="60">
        <f>+G80+H80</f>
        <v>0</v>
      </c>
      <c r="J80" s="60">
        <f>+F80-I80</f>
        <v>0</v>
      </c>
      <c r="K80" s="48"/>
      <c r="L80" s="48"/>
      <c r="M80" s="86">
        <v>0</v>
      </c>
      <c r="N80" s="58">
        <f t="shared" si="30"/>
        <v>0</v>
      </c>
      <c r="P80" s="48"/>
      <c r="Q80" s="48"/>
      <c r="R80" s="48"/>
      <c r="T80" s="48"/>
      <c r="U80" s="48"/>
      <c r="V80" s="48"/>
      <c r="X80" s="48"/>
      <c r="Y80" s="48"/>
      <c r="Z80" s="48"/>
      <c r="AB80" s="48"/>
      <c r="AC80" s="48"/>
      <c r="AD80" s="48"/>
      <c r="AF80" s="48"/>
      <c r="AG80" s="48"/>
      <c r="AH80" s="48"/>
      <c r="AJ80" s="48"/>
      <c r="AK80" s="48"/>
      <c r="AL80" s="48"/>
      <c r="AN80" s="48"/>
      <c r="AO80" s="48"/>
      <c r="AP80" s="48"/>
      <c r="AR80" s="48"/>
      <c r="AS80" s="48"/>
      <c r="AT80" s="48"/>
      <c r="AV80" s="48"/>
      <c r="AW80" s="48"/>
      <c r="AX80" s="48"/>
      <c r="AZ80" s="48"/>
      <c r="BA80" s="48"/>
      <c r="BB80" s="48"/>
      <c r="BD80" s="48"/>
      <c r="BE80" s="48"/>
      <c r="BF80" s="48"/>
      <c r="BH80" s="48"/>
      <c r="BI80" s="48"/>
      <c r="BJ80" s="48"/>
      <c r="BL80" s="48"/>
      <c r="BM80" s="48"/>
      <c r="BN80" s="48"/>
      <c r="BP80" s="48"/>
      <c r="BQ80" s="48"/>
      <c r="BR80" s="48"/>
      <c r="BT80" s="48"/>
      <c r="BU80" s="48"/>
      <c r="BV80" s="48"/>
      <c r="BX80" s="48"/>
      <c r="BY80" s="48"/>
      <c r="BZ80" s="48"/>
      <c r="CB80" s="48"/>
      <c r="CC80" s="48"/>
      <c r="CD80" s="48"/>
      <c r="CF80" s="48"/>
      <c r="CG80" s="48"/>
      <c r="CH80" s="48"/>
      <c r="CJ80" s="48"/>
      <c r="CK80" s="48"/>
      <c r="CL80" s="48"/>
      <c r="CN80" s="48"/>
      <c r="CO80" s="48"/>
      <c r="CP80" s="48"/>
      <c r="CR80" s="48"/>
      <c r="CS80" s="48"/>
      <c r="CT80" s="48"/>
      <c r="CV80" s="48"/>
      <c r="CW80" s="48"/>
      <c r="CX80" s="48"/>
      <c r="CZ80" s="48"/>
      <c r="DA80" s="48"/>
      <c r="DB80" s="48"/>
      <c r="DD80" s="48"/>
      <c r="DE80" s="48"/>
      <c r="DF80" s="48"/>
      <c r="DH80" s="48"/>
      <c r="DI80" s="48"/>
      <c r="DJ80" s="48"/>
      <c r="DL80" s="48"/>
      <c r="DM80" s="48"/>
      <c r="DN80" s="48"/>
      <c r="DP80" s="48"/>
      <c r="DQ80" s="48"/>
      <c r="DR80" s="48"/>
      <c r="DT80" s="48"/>
      <c r="DU80" s="48"/>
      <c r="DV80" s="48"/>
      <c r="DX80" s="48"/>
      <c r="DY80" s="48"/>
      <c r="DZ80" s="48"/>
      <c r="EB80" s="48"/>
      <c r="EC80" s="48"/>
      <c r="ED80" s="48"/>
      <c r="EF80" s="48"/>
      <c r="EG80" s="48"/>
      <c r="EH80" s="48"/>
      <c r="EJ80" s="48"/>
      <c r="EK80" s="48"/>
      <c r="EL80" s="48"/>
      <c r="EN80" s="48"/>
      <c r="EO80" s="48"/>
      <c r="EP80" s="48"/>
    </row>
    <row r="81" spans="1:146" s="50" customFormat="1" ht="15" hidden="1" customHeight="1" x14ac:dyDescent="0.2">
      <c r="A81" s="48"/>
      <c r="B81" s="59" t="s">
        <v>144</v>
      </c>
      <c r="C81" s="59" t="s">
        <v>145</v>
      </c>
      <c r="D81" s="60">
        <v>0</v>
      </c>
      <c r="E81" s="60">
        <v>0</v>
      </c>
      <c r="F81" s="60">
        <f>+D81+E81</f>
        <v>0</v>
      </c>
      <c r="G81" s="60">
        <v>0</v>
      </c>
      <c r="H81" s="60">
        <v>0</v>
      </c>
      <c r="I81" s="60">
        <f>+G81+H81</f>
        <v>0</v>
      </c>
      <c r="J81" s="60">
        <f>+F81-I81</f>
        <v>0</v>
      </c>
      <c r="K81" s="48"/>
      <c r="L81" s="48"/>
      <c r="M81" s="86">
        <v>0</v>
      </c>
      <c r="N81" s="58">
        <f t="shared" si="30"/>
        <v>0</v>
      </c>
      <c r="P81" s="48"/>
      <c r="Q81" s="48"/>
      <c r="R81" s="48"/>
      <c r="T81" s="48"/>
      <c r="U81" s="48"/>
      <c r="V81" s="48"/>
      <c r="X81" s="48"/>
      <c r="Y81" s="48"/>
      <c r="Z81" s="48"/>
      <c r="AB81" s="48"/>
      <c r="AC81" s="48"/>
      <c r="AD81" s="48"/>
      <c r="AF81" s="48"/>
      <c r="AG81" s="48"/>
      <c r="AH81" s="48"/>
      <c r="AJ81" s="48"/>
      <c r="AK81" s="48"/>
      <c r="AL81" s="48"/>
      <c r="AN81" s="48"/>
      <c r="AO81" s="48"/>
      <c r="AP81" s="48"/>
      <c r="AR81" s="48"/>
      <c r="AS81" s="48"/>
      <c r="AT81" s="48"/>
      <c r="AV81" s="48"/>
      <c r="AW81" s="48"/>
      <c r="AX81" s="48"/>
      <c r="AZ81" s="48"/>
      <c r="BA81" s="48"/>
      <c r="BB81" s="48"/>
      <c r="BD81" s="48"/>
      <c r="BE81" s="48"/>
      <c r="BF81" s="48"/>
      <c r="BH81" s="48"/>
      <c r="BI81" s="48"/>
      <c r="BJ81" s="48"/>
      <c r="BL81" s="48"/>
      <c r="BM81" s="48"/>
      <c r="BN81" s="48"/>
      <c r="BP81" s="48"/>
      <c r="BQ81" s="48"/>
      <c r="BR81" s="48"/>
      <c r="BT81" s="48"/>
      <c r="BU81" s="48"/>
      <c r="BV81" s="48"/>
      <c r="BX81" s="48"/>
      <c r="BY81" s="48"/>
      <c r="BZ81" s="48"/>
      <c r="CB81" s="48"/>
      <c r="CC81" s="48"/>
      <c r="CD81" s="48"/>
      <c r="CF81" s="48"/>
      <c r="CG81" s="48"/>
      <c r="CH81" s="48"/>
      <c r="CJ81" s="48"/>
      <c r="CK81" s="48"/>
      <c r="CL81" s="48"/>
      <c r="CN81" s="48"/>
      <c r="CO81" s="48"/>
      <c r="CP81" s="48"/>
      <c r="CR81" s="48"/>
      <c r="CS81" s="48"/>
      <c r="CT81" s="48"/>
      <c r="CV81" s="48"/>
      <c r="CW81" s="48"/>
      <c r="CX81" s="48"/>
      <c r="CZ81" s="48"/>
      <c r="DA81" s="48"/>
      <c r="DB81" s="48"/>
      <c r="DD81" s="48"/>
      <c r="DE81" s="48"/>
      <c r="DF81" s="48"/>
      <c r="DH81" s="48"/>
      <c r="DI81" s="48"/>
      <c r="DJ81" s="48"/>
      <c r="DL81" s="48"/>
      <c r="DM81" s="48"/>
      <c r="DN81" s="48"/>
      <c r="DP81" s="48"/>
      <c r="DQ81" s="48"/>
      <c r="DR81" s="48"/>
      <c r="DT81" s="48"/>
      <c r="DU81" s="48"/>
      <c r="DV81" s="48"/>
      <c r="DX81" s="48"/>
      <c r="DY81" s="48"/>
      <c r="DZ81" s="48"/>
      <c r="EB81" s="48"/>
      <c r="EC81" s="48"/>
      <c r="ED81" s="48"/>
      <c r="EF81" s="48"/>
      <c r="EG81" s="48"/>
      <c r="EH81" s="48"/>
      <c r="EJ81" s="48"/>
      <c r="EK81" s="48"/>
      <c r="EL81" s="48"/>
      <c r="EN81" s="48"/>
      <c r="EO81" s="48"/>
      <c r="EP81" s="48"/>
    </row>
    <row r="82" spans="1:146" s="50" customFormat="1" ht="15" hidden="1" customHeight="1" x14ac:dyDescent="0.2">
      <c r="A82" s="48"/>
      <c r="B82" s="59" t="s">
        <v>146</v>
      </c>
      <c r="C82" s="59" t="s">
        <v>147</v>
      </c>
      <c r="D82" s="60">
        <v>0</v>
      </c>
      <c r="E82" s="60">
        <v>0</v>
      </c>
      <c r="F82" s="60">
        <f>+D82+E82</f>
        <v>0</v>
      </c>
      <c r="G82" s="60">
        <v>0</v>
      </c>
      <c r="H82" s="60">
        <v>0</v>
      </c>
      <c r="I82" s="60">
        <f>+G82+H82</f>
        <v>0</v>
      </c>
      <c r="J82" s="60">
        <f>+F82-I82</f>
        <v>0</v>
      </c>
      <c r="K82" s="48"/>
      <c r="L82" s="48"/>
      <c r="M82" s="86">
        <v>0</v>
      </c>
      <c r="N82" s="58">
        <f t="shared" si="30"/>
        <v>0</v>
      </c>
      <c r="P82" s="48"/>
      <c r="Q82" s="48"/>
      <c r="R82" s="48"/>
      <c r="T82" s="48"/>
      <c r="U82" s="48"/>
      <c r="V82" s="48"/>
      <c r="X82" s="48"/>
      <c r="Y82" s="48"/>
      <c r="Z82" s="48"/>
      <c r="AB82" s="48"/>
      <c r="AC82" s="48"/>
      <c r="AD82" s="48"/>
      <c r="AF82" s="48"/>
      <c r="AG82" s="48"/>
      <c r="AH82" s="48"/>
      <c r="AJ82" s="48"/>
      <c r="AK82" s="48"/>
      <c r="AL82" s="48"/>
      <c r="AN82" s="48"/>
      <c r="AO82" s="48"/>
      <c r="AP82" s="48"/>
      <c r="AR82" s="48"/>
      <c r="AS82" s="48"/>
      <c r="AT82" s="48"/>
      <c r="AV82" s="48"/>
      <c r="AW82" s="48"/>
      <c r="AX82" s="48"/>
      <c r="AZ82" s="48"/>
      <c r="BA82" s="48"/>
      <c r="BB82" s="48"/>
      <c r="BD82" s="48"/>
      <c r="BE82" s="48"/>
      <c r="BF82" s="48"/>
      <c r="BH82" s="48"/>
      <c r="BI82" s="48"/>
      <c r="BJ82" s="48"/>
      <c r="BL82" s="48"/>
      <c r="BM82" s="48"/>
      <c r="BN82" s="48"/>
      <c r="BP82" s="48"/>
      <c r="BQ82" s="48"/>
      <c r="BR82" s="48"/>
      <c r="BT82" s="48"/>
      <c r="BU82" s="48"/>
      <c r="BV82" s="48"/>
      <c r="BX82" s="48"/>
      <c r="BY82" s="48"/>
      <c r="BZ82" s="48"/>
      <c r="CB82" s="48"/>
      <c r="CC82" s="48"/>
      <c r="CD82" s="48"/>
      <c r="CF82" s="48"/>
      <c r="CG82" s="48"/>
      <c r="CH82" s="48"/>
      <c r="CJ82" s="48"/>
      <c r="CK82" s="48"/>
      <c r="CL82" s="48"/>
      <c r="CN82" s="48"/>
      <c r="CO82" s="48"/>
      <c r="CP82" s="48"/>
      <c r="CR82" s="48"/>
      <c r="CS82" s="48"/>
      <c r="CT82" s="48"/>
      <c r="CV82" s="48"/>
      <c r="CW82" s="48"/>
      <c r="CX82" s="48"/>
      <c r="CZ82" s="48"/>
      <c r="DA82" s="48"/>
      <c r="DB82" s="48"/>
      <c r="DD82" s="48"/>
      <c r="DE82" s="48"/>
      <c r="DF82" s="48"/>
      <c r="DH82" s="48"/>
      <c r="DI82" s="48"/>
      <c r="DJ82" s="48"/>
      <c r="DL82" s="48"/>
      <c r="DM82" s="48"/>
      <c r="DN82" s="48"/>
      <c r="DP82" s="48"/>
      <c r="DQ82" s="48"/>
      <c r="DR82" s="48"/>
      <c r="DT82" s="48"/>
      <c r="DU82" s="48"/>
      <c r="DV82" s="48"/>
      <c r="DX82" s="48"/>
      <c r="DY82" s="48"/>
      <c r="DZ82" s="48"/>
      <c r="EB82" s="48"/>
      <c r="EC82" s="48"/>
      <c r="ED82" s="48"/>
      <c r="EF82" s="48"/>
      <c r="EG82" s="48"/>
      <c r="EH82" s="48"/>
      <c r="EJ82" s="48"/>
      <c r="EK82" s="48"/>
      <c r="EL82" s="48"/>
      <c r="EN82" s="48"/>
      <c r="EO82" s="48"/>
      <c r="EP82" s="48"/>
    </row>
    <row r="83" spans="1:146" s="50" customFormat="1" ht="15" hidden="1" customHeight="1" x14ac:dyDescent="0.2">
      <c r="A83" s="48"/>
      <c r="B83" s="59" t="s">
        <v>148</v>
      </c>
      <c r="C83" s="59" t="s">
        <v>149</v>
      </c>
      <c r="D83" s="60">
        <v>0</v>
      </c>
      <c r="E83" s="60">
        <v>0</v>
      </c>
      <c r="F83" s="60">
        <f>+D83+E83</f>
        <v>0</v>
      </c>
      <c r="G83" s="60">
        <v>0</v>
      </c>
      <c r="H83" s="60">
        <v>0</v>
      </c>
      <c r="I83" s="60">
        <f>+G83+H83</f>
        <v>0</v>
      </c>
      <c r="J83" s="60">
        <f>+F83-I83</f>
        <v>0</v>
      </c>
      <c r="K83" s="48"/>
      <c r="L83" s="48"/>
      <c r="M83" s="86">
        <v>0</v>
      </c>
      <c r="N83" s="58">
        <f t="shared" si="30"/>
        <v>0</v>
      </c>
      <c r="P83" s="48"/>
      <c r="Q83" s="48"/>
      <c r="R83" s="48"/>
      <c r="T83" s="48"/>
      <c r="U83" s="48"/>
      <c r="V83" s="48"/>
      <c r="X83" s="48"/>
      <c r="Y83" s="48"/>
      <c r="Z83" s="48"/>
      <c r="AB83" s="48"/>
      <c r="AC83" s="48"/>
      <c r="AD83" s="48"/>
      <c r="AF83" s="48"/>
      <c r="AG83" s="48"/>
      <c r="AH83" s="48"/>
      <c r="AJ83" s="48"/>
      <c r="AK83" s="48"/>
      <c r="AL83" s="48"/>
      <c r="AN83" s="48"/>
      <c r="AO83" s="48"/>
      <c r="AP83" s="48"/>
      <c r="AR83" s="48"/>
      <c r="AS83" s="48"/>
      <c r="AT83" s="48"/>
      <c r="AV83" s="48"/>
      <c r="AW83" s="48"/>
      <c r="AX83" s="48"/>
      <c r="AZ83" s="48"/>
      <c r="BA83" s="48"/>
      <c r="BB83" s="48"/>
      <c r="BD83" s="48"/>
      <c r="BE83" s="48"/>
      <c r="BF83" s="48"/>
      <c r="BH83" s="48"/>
      <c r="BI83" s="48"/>
      <c r="BJ83" s="48"/>
      <c r="BL83" s="48"/>
      <c r="BM83" s="48"/>
      <c r="BN83" s="48"/>
      <c r="BP83" s="48"/>
      <c r="BQ83" s="48"/>
      <c r="BR83" s="48"/>
      <c r="BT83" s="48"/>
      <c r="BU83" s="48"/>
      <c r="BV83" s="48"/>
      <c r="BX83" s="48"/>
      <c r="BY83" s="48"/>
      <c r="BZ83" s="48"/>
      <c r="CB83" s="48"/>
      <c r="CC83" s="48"/>
      <c r="CD83" s="48"/>
      <c r="CF83" s="48"/>
      <c r="CG83" s="48"/>
      <c r="CH83" s="48"/>
      <c r="CJ83" s="48"/>
      <c r="CK83" s="48"/>
      <c r="CL83" s="48"/>
      <c r="CN83" s="48"/>
      <c r="CO83" s="48"/>
      <c r="CP83" s="48"/>
      <c r="CR83" s="48"/>
      <c r="CS83" s="48"/>
      <c r="CT83" s="48"/>
      <c r="CV83" s="48"/>
      <c r="CW83" s="48"/>
      <c r="CX83" s="48"/>
      <c r="CZ83" s="48"/>
      <c r="DA83" s="48"/>
      <c r="DB83" s="48"/>
      <c r="DD83" s="48"/>
      <c r="DE83" s="48"/>
      <c r="DF83" s="48"/>
      <c r="DH83" s="48"/>
      <c r="DI83" s="48"/>
      <c r="DJ83" s="48"/>
      <c r="DL83" s="48"/>
      <c r="DM83" s="48"/>
      <c r="DN83" s="48"/>
      <c r="DP83" s="48"/>
      <c r="DQ83" s="48"/>
      <c r="DR83" s="48"/>
      <c r="DT83" s="48"/>
      <c r="DU83" s="48"/>
      <c r="DV83" s="48"/>
      <c r="DX83" s="48"/>
      <c r="DY83" s="48"/>
      <c r="DZ83" s="48"/>
      <c r="EB83" s="48"/>
      <c r="EC83" s="48"/>
      <c r="ED83" s="48"/>
      <c r="EF83" s="48"/>
      <c r="EG83" s="48"/>
      <c r="EH83" s="48"/>
      <c r="EJ83" s="48"/>
      <c r="EK83" s="48"/>
      <c r="EL83" s="48"/>
      <c r="EN83" s="48"/>
      <c r="EO83" s="48"/>
      <c r="EP83" s="48"/>
    </row>
    <row r="84" spans="1:146" s="50" customFormat="1" ht="15" hidden="1" customHeight="1" x14ac:dyDescent="0.2">
      <c r="A84" s="48"/>
      <c r="B84" s="59" t="s">
        <v>150</v>
      </c>
      <c r="C84" s="59" t="s">
        <v>151</v>
      </c>
      <c r="D84" s="60">
        <v>0</v>
      </c>
      <c r="E84" s="60">
        <v>0</v>
      </c>
      <c r="F84" s="60">
        <f>+D84+E84</f>
        <v>0</v>
      </c>
      <c r="G84" s="60">
        <v>0</v>
      </c>
      <c r="H84" s="60">
        <v>0</v>
      </c>
      <c r="I84" s="60">
        <f>+G84+H84</f>
        <v>0</v>
      </c>
      <c r="J84" s="60">
        <f>+F84-I84</f>
        <v>0</v>
      </c>
      <c r="K84" s="48"/>
      <c r="L84" s="48"/>
      <c r="M84" s="86">
        <v>0</v>
      </c>
      <c r="N84" s="58">
        <f t="shared" si="30"/>
        <v>0</v>
      </c>
      <c r="P84" s="48"/>
      <c r="Q84" s="48"/>
      <c r="R84" s="48"/>
      <c r="T84" s="48"/>
      <c r="U84" s="48"/>
      <c r="V84" s="48"/>
      <c r="X84" s="48"/>
      <c r="Y84" s="48"/>
      <c r="Z84" s="48"/>
      <c r="AB84" s="48"/>
      <c r="AC84" s="48"/>
      <c r="AD84" s="48"/>
      <c r="AF84" s="48"/>
      <c r="AG84" s="48"/>
      <c r="AH84" s="48"/>
      <c r="AJ84" s="48"/>
      <c r="AK84" s="48"/>
      <c r="AL84" s="48"/>
      <c r="AN84" s="48"/>
      <c r="AO84" s="48"/>
      <c r="AP84" s="48"/>
      <c r="AR84" s="48"/>
      <c r="AS84" s="48"/>
      <c r="AT84" s="48"/>
      <c r="AV84" s="48"/>
      <c r="AW84" s="48"/>
      <c r="AX84" s="48"/>
      <c r="AZ84" s="48"/>
      <c r="BA84" s="48"/>
      <c r="BB84" s="48"/>
      <c r="BD84" s="48"/>
      <c r="BE84" s="48"/>
      <c r="BF84" s="48"/>
      <c r="BH84" s="48"/>
      <c r="BI84" s="48"/>
      <c r="BJ84" s="48"/>
      <c r="BL84" s="48"/>
      <c r="BM84" s="48"/>
      <c r="BN84" s="48"/>
      <c r="BP84" s="48"/>
      <c r="BQ84" s="48"/>
      <c r="BR84" s="48"/>
      <c r="BT84" s="48"/>
      <c r="BU84" s="48"/>
      <c r="BV84" s="48"/>
      <c r="BX84" s="48"/>
      <c r="BY84" s="48"/>
      <c r="BZ84" s="48"/>
      <c r="CB84" s="48"/>
      <c r="CC84" s="48"/>
      <c r="CD84" s="48"/>
      <c r="CF84" s="48"/>
      <c r="CG84" s="48"/>
      <c r="CH84" s="48"/>
      <c r="CJ84" s="48"/>
      <c r="CK84" s="48"/>
      <c r="CL84" s="48"/>
      <c r="CN84" s="48"/>
      <c r="CO84" s="48"/>
      <c r="CP84" s="48"/>
      <c r="CR84" s="48"/>
      <c r="CS84" s="48"/>
      <c r="CT84" s="48"/>
      <c r="CV84" s="48"/>
      <c r="CW84" s="48"/>
      <c r="CX84" s="48"/>
      <c r="CZ84" s="48"/>
      <c r="DA84" s="48"/>
      <c r="DB84" s="48"/>
      <c r="DD84" s="48"/>
      <c r="DE84" s="48"/>
      <c r="DF84" s="48"/>
      <c r="DH84" s="48"/>
      <c r="DI84" s="48"/>
      <c r="DJ84" s="48"/>
      <c r="DL84" s="48"/>
      <c r="DM84" s="48"/>
      <c r="DN84" s="48"/>
      <c r="DP84" s="48"/>
      <c r="DQ84" s="48"/>
      <c r="DR84" s="48"/>
      <c r="DT84" s="48"/>
      <c r="DU84" s="48"/>
      <c r="DV84" s="48"/>
      <c r="DX84" s="48"/>
      <c r="DY84" s="48"/>
      <c r="DZ84" s="48"/>
      <c r="EB84" s="48"/>
      <c r="EC84" s="48"/>
      <c r="ED84" s="48"/>
      <c r="EF84" s="48"/>
      <c r="EG84" s="48"/>
      <c r="EH84" s="48"/>
      <c r="EJ84" s="48"/>
      <c r="EK84" s="48"/>
      <c r="EL84" s="48"/>
      <c r="EN84" s="48"/>
      <c r="EO84" s="48"/>
      <c r="EP84" s="48"/>
    </row>
    <row r="85" spans="1:146" s="57" customFormat="1" ht="15" customHeight="1" x14ac:dyDescent="0.2">
      <c r="A85" s="53"/>
      <c r="B85" s="55" t="s">
        <v>152</v>
      </c>
      <c r="C85" s="55" t="s">
        <v>153</v>
      </c>
      <c r="D85" s="56">
        <f t="shared" ref="D85:J85" si="33">+D86+D89</f>
        <v>500000</v>
      </c>
      <c r="E85" s="56">
        <f t="shared" si="33"/>
        <v>0</v>
      </c>
      <c r="F85" s="56">
        <f t="shared" si="33"/>
        <v>500000</v>
      </c>
      <c r="G85" s="56">
        <f t="shared" si="33"/>
        <v>0</v>
      </c>
      <c r="H85" s="56">
        <f t="shared" si="33"/>
        <v>487658</v>
      </c>
      <c r="I85" s="56">
        <f t="shared" si="33"/>
        <v>487658</v>
      </c>
      <c r="J85" s="56">
        <f t="shared" si="33"/>
        <v>12342</v>
      </c>
      <c r="K85" s="92"/>
      <c r="L85" s="166"/>
      <c r="M85" s="169"/>
      <c r="N85" s="169"/>
      <c r="P85" s="53"/>
      <c r="Q85" s="53"/>
      <c r="R85" s="53"/>
      <c r="T85" s="53"/>
      <c r="U85" s="53"/>
      <c r="V85" s="53"/>
      <c r="X85" s="53"/>
      <c r="Y85" s="53"/>
      <c r="Z85" s="53"/>
      <c r="AB85" s="53"/>
      <c r="AC85" s="53"/>
      <c r="AD85" s="53"/>
      <c r="AF85" s="53"/>
      <c r="AG85" s="53"/>
      <c r="AH85" s="53"/>
      <c r="AJ85" s="53"/>
      <c r="AK85" s="53"/>
      <c r="AL85" s="53"/>
      <c r="AN85" s="53"/>
      <c r="AO85" s="53"/>
      <c r="AP85" s="53"/>
      <c r="AR85" s="53"/>
      <c r="AS85" s="53"/>
      <c r="AT85" s="53"/>
      <c r="AV85" s="53"/>
      <c r="AW85" s="53"/>
      <c r="AX85" s="53"/>
      <c r="AZ85" s="53"/>
      <c r="BA85" s="53"/>
      <c r="BB85" s="53"/>
      <c r="BD85" s="53"/>
      <c r="BE85" s="53"/>
      <c r="BF85" s="53"/>
      <c r="BH85" s="53"/>
      <c r="BI85" s="53"/>
      <c r="BJ85" s="53"/>
      <c r="BL85" s="53"/>
      <c r="BM85" s="53"/>
      <c r="BN85" s="53"/>
      <c r="BP85" s="53"/>
      <c r="BQ85" s="53"/>
      <c r="BR85" s="53"/>
      <c r="BT85" s="53"/>
      <c r="BU85" s="53"/>
      <c r="BV85" s="53"/>
      <c r="BX85" s="53"/>
      <c r="BY85" s="53"/>
      <c r="BZ85" s="53"/>
      <c r="CB85" s="53"/>
      <c r="CC85" s="53"/>
      <c r="CD85" s="53"/>
      <c r="CF85" s="53"/>
      <c r="CG85" s="53"/>
      <c r="CH85" s="53"/>
      <c r="CJ85" s="53"/>
      <c r="CK85" s="53"/>
      <c r="CL85" s="53"/>
      <c r="CN85" s="53"/>
      <c r="CO85" s="53"/>
      <c r="CP85" s="53"/>
      <c r="CR85" s="53"/>
      <c r="CS85" s="53"/>
      <c r="CT85" s="53"/>
      <c r="CV85" s="53"/>
      <c r="CW85" s="53"/>
      <c r="CX85" s="53"/>
      <c r="CZ85" s="53"/>
      <c r="DA85" s="53"/>
      <c r="DB85" s="53"/>
      <c r="DD85" s="53"/>
      <c r="DE85" s="53"/>
      <c r="DF85" s="53"/>
      <c r="DH85" s="53"/>
      <c r="DI85" s="53"/>
      <c r="DJ85" s="53"/>
      <c r="DL85" s="53"/>
      <c r="DM85" s="53"/>
      <c r="DN85" s="53"/>
      <c r="DP85" s="53"/>
      <c r="DQ85" s="53"/>
      <c r="DR85" s="53"/>
      <c r="DT85" s="53"/>
      <c r="DU85" s="53"/>
      <c r="DV85" s="53"/>
      <c r="DX85" s="53"/>
      <c r="DY85" s="53"/>
      <c r="DZ85" s="53"/>
      <c r="EB85" s="53"/>
      <c r="EC85" s="53"/>
      <c r="ED85" s="53"/>
      <c r="EF85" s="53"/>
      <c r="EG85" s="53"/>
      <c r="EH85" s="53"/>
      <c r="EJ85" s="53"/>
      <c r="EK85" s="53"/>
      <c r="EL85" s="53"/>
      <c r="EN85" s="53"/>
      <c r="EO85" s="53"/>
      <c r="EP85" s="53"/>
    </row>
    <row r="86" spans="1:146" s="57" customFormat="1" ht="15" customHeight="1" x14ac:dyDescent="0.2">
      <c r="A86" s="53"/>
      <c r="B86" s="55" t="s">
        <v>154</v>
      </c>
      <c r="C86" s="55" t="s">
        <v>155</v>
      </c>
      <c r="D86" s="56">
        <f t="shared" ref="D86:J86" si="34">SUM(D87:D88)</f>
        <v>500000</v>
      </c>
      <c r="E86" s="56">
        <f t="shared" si="34"/>
        <v>0</v>
      </c>
      <c r="F86" s="56">
        <f t="shared" si="34"/>
        <v>500000</v>
      </c>
      <c r="G86" s="56">
        <f t="shared" si="34"/>
        <v>0</v>
      </c>
      <c r="H86" s="56">
        <f t="shared" si="34"/>
        <v>487658</v>
      </c>
      <c r="I86" s="56">
        <f t="shared" si="34"/>
        <v>487658</v>
      </c>
      <c r="J86" s="56">
        <f t="shared" si="34"/>
        <v>12342</v>
      </c>
      <c r="K86" s="92"/>
      <c r="L86" s="166"/>
      <c r="M86" s="169"/>
      <c r="N86" s="169"/>
      <c r="P86" s="53"/>
      <c r="Q86" s="53"/>
      <c r="R86" s="53"/>
      <c r="T86" s="53"/>
      <c r="U86" s="53"/>
      <c r="V86" s="53"/>
      <c r="X86" s="53"/>
      <c r="Y86" s="53"/>
      <c r="Z86" s="53"/>
      <c r="AB86" s="53"/>
      <c r="AC86" s="53"/>
      <c r="AD86" s="53"/>
      <c r="AF86" s="53"/>
      <c r="AG86" s="53"/>
      <c r="AH86" s="53"/>
      <c r="AJ86" s="53"/>
      <c r="AK86" s="53"/>
      <c r="AL86" s="53"/>
      <c r="AN86" s="53"/>
      <c r="AO86" s="53"/>
      <c r="AP86" s="53"/>
      <c r="AR86" s="53"/>
      <c r="AS86" s="53"/>
      <c r="AT86" s="53"/>
      <c r="AV86" s="53"/>
      <c r="AW86" s="53"/>
      <c r="AX86" s="53"/>
      <c r="AZ86" s="53"/>
      <c r="BA86" s="53"/>
      <c r="BB86" s="53"/>
      <c r="BD86" s="53"/>
      <c r="BE86" s="53"/>
      <c r="BF86" s="53"/>
      <c r="BH86" s="53"/>
      <c r="BI86" s="53"/>
      <c r="BJ86" s="53"/>
      <c r="BL86" s="53"/>
      <c r="BM86" s="53"/>
      <c r="BN86" s="53"/>
      <c r="BP86" s="53"/>
      <c r="BQ86" s="53"/>
      <c r="BR86" s="53"/>
      <c r="BT86" s="53"/>
      <c r="BU86" s="53"/>
      <c r="BV86" s="53"/>
      <c r="BX86" s="53"/>
      <c r="BY86" s="53"/>
      <c r="BZ86" s="53"/>
      <c r="CB86" s="53"/>
      <c r="CC86" s="53"/>
      <c r="CD86" s="53"/>
      <c r="CF86" s="53"/>
      <c r="CG86" s="53"/>
      <c r="CH86" s="53"/>
      <c r="CJ86" s="53"/>
      <c r="CK86" s="53"/>
      <c r="CL86" s="53"/>
      <c r="CN86" s="53"/>
      <c r="CO86" s="53"/>
      <c r="CP86" s="53"/>
      <c r="CR86" s="53"/>
      <c r="CS86" s="53"/>
      <c r="CT86" s="53"/>
      <c r="CV86" s="53"/>
      <c r="CW86" s="53"/>
      <c r="CX86" s="53"/>
      <c r="CZ86" s="53"/>
      <c r="DA86" s="53"/>
      <c r="DB86" s="53"/>
      <c r="DD86" s="53"/>
      <c r="DE86" s="53"/>
      <c r="DF86" s="53"/>
      <c r="DH86" s="53"/>
      <c r="DI86" s="53"/>
      <c r="DJ86" s="53"/>
      <c r="DL86" s="53"/>
      <c r="DM86" s="53"/>
      <c r="DN86" s="53"/>
      <c r="DP86" s="53"/>
      <c r="DQ86" s="53"/>
      <c r="DR86" s="53"/>
      <c r="DT86" s="53"/>
      <c r="DU86" s="53"/>
      <c r="DV86" s="53"/>
      <c r="DX86" s="53"/>
      <c r="DY86" s="53"/>
      <c r="DZ86" s="53"/>
      <c r="EB86" s="53"/>
      <c r="EC86" s="53"/>
      <c r="ED86" s="53"/>
      <c r="EF86" s="53"/>
      <c r="EG86" s="53"/>
      <c r="EH86" s="53"/>
      <c r="EJ86" s="53"/>
      <c r="EK86" s="53"/>
      <c r="EL86" s="53"/>
      <c r="EN86" s="53"/>
      <c r="EO86" s="53"/>
      <c r="EP86" s="53"/>
    </row>
    <row r="87" spans="1:146" s="50" customFormat="1" ht="15" hidden="1" customHeight="1" x14ac:dyDescent="0.2">
      <c r="A87" s="48"/>
      <c r="B87" s="59" t="s">
        <v>156</v>
      </c>
      <c r="C87" s="59" t="s">
        <v>157</v>
      </c>
      <c r="D87" s="60">
        <v>0</v>
      </c>
      <c r="E87" s="60">
        <v>0</v>
      </c>
      <c r="F87" s="60">
        <f>+D87+E87</f>
        <v>0</v>
      </c>
      <c r="G87" s="60">
        <v>0</v>
      </c>
      <c r="H87" s="60">
        <v>0</v>
      </c>
      <c r="I87" s="60">
        <f>+G87+H87</f>
        <v>0</v>
      </c>
      <c r="J87" s="60">
        <f>+F87-I87</f>
        <v>0</v>
      </c>
      <c r="K87" s="93">
        <f>+I87-'[2]Presupuestado vs. Recaudado'!$D$11</f>
        <v>-3800</v>
      </c>
      <c r="L87" s="49"/>
      <c r="M87" s="61"/>
      <c r="N87" s="58"/>
      <c r="P87" s="48"/>
      <c r="Q87" s="48"/>
      <c r="R87" s="48"/>
      <c r="T87" s="48"/>
      <c r="U87" s="48"/>
      <c r="V87" s="48"/>
      <c r="X87" s="48"/>
      <c r="Y87" s="48"/>
      <c r="Z87" s="48"/>
      <c r="AB87" s="48"/>
      <c r="AC87" s="48"/>
      <c r="AD87" s="48"/>
      <c r="AF87" s="48"/>
      <c r="AG87" s="48"/>
      <c r="AH87" s="48"/>
      <c r="AJ87" s="48"/>
      <c r="AK87" s="48"/>
      <c r="AL87" s="48"/>
      <c r="AN87" s="48"/>
      <c r="AO87" s="48"/>
      <c r="AP87" s="48"/>
      <c r="AR87" s="48"/>
      <c r="AS87" s="48"/>
      <c r="AT87" s="48"/>
      <c r="AV87" s="48"/>
      <c r="AW87" s="48"/>
      <c r="AX87" s="48"/>
      <c r="AZ87" s="48"/>
      <c r="BA87" s="48"/>
      <c r="BB87" s="48"/>
      <c r="BD87" s="48"/>
      <c r="BE87" s="48"/>
      <c r="BF87" s="48"/>
      <c r="BH87" s="48"/>
      <c r="BI87" s="48"/>
      <c r="BJ87" s="48"/>
      <c r="BL87" s="48"/>
      <c r="BM87" s="48"/>
      <c r="BN87" s="48"/>
      <c r="BP87" s="48"/>
      <c r="BQ87" s="48"/>
      <c r="BR87" s="48"/>
      <c r="BT87" s="48"/>
      <c r="BU87" s="48"/>
      <c r="BV87" s="48"/>
      <c r="BX87" s="48"/>
      <c r="BY87" s="48"/>
      <c r="BZ87" s="48"/>
      <c r="CB87" s="48"/>
      <c r="CC87" s="48"/>
      <c r="CD87" s="48"/>
      <c r="CF87" s="48"/>
      <c r="CG87" s="48"/>
      <c r="CH87" s="48"/>
      <c r="CJ87" s="48"/>
      <c r="CK87" s="48"/>
      <c r="CL87" s="48"/>
      <c r="CN87" s="48"/>
      <c r="CO87" s="48"/>
      <c r="CP87" s="48"/>
      <c r="CR87" s="48"/>
      <c r="CS87" s="48"/>
      <c r="CT87" s="48"/>
      <c r="CV87" s="48"/>
      <c r="CW87" s="48"/>
      <c r="CX87" s="48"/>
      <c r="CZ87" s="48"/>
      <c r="DA87" s="48"/>
      <c r="DB87" s="48"/>
      <c r="DD87" s="48"/>
      <c r="DE87" s="48"/>
      <c r="DF87" s="48"/>
      <c r="DH87" s="48"/>
      <c r="DI87" s="48"/>
      <c r="DJ87" s="48"/>
      <c r="DL87" s="48"/>
      <c r="DM87" s="48"/>
      <c r="DN87" s="48"/>
      <c r="DP87" s="48"/>
      <c r="DQ87" s="48"/>
      <c r="DR87" s="48"/>
      <c r="DT87" s="48"/>
      <c r="DU87" s="48"/>
      <c r="DV87" s="48"/>
      <c r="DX87" s="48"/>
      <c r="DY87" s="48"/>
      <c r="DZ87" s="48"/>
      <c r="EB87" s="48"/>
      <c r="EC87" s="48"/>
      <c r="ED87" s="48"/>
      <c r="EF87" s="48"/>
      <c r="EG87" s="48"/>
      <c r="EH87" s="48"/>
      <c r="EJ87" s="48"/>
      <c r="EK87" s="48"/>
      <c r="EL87" s="48"/>
      <c r="EN87" s="48"/>
      <c r="EO87" s="48"/>
      <c r="EP87" s="48"/>
    </row>
    <row r="88" spans="1:146" s="50" customFormat="1" ht="15" customHeight="1" x14ac:dyDescent="0.2">
      <c r="A88" s="48"/>
      <c r="B88" s="59" t="s">
        <v>158</v>
      </c>
      <c r="C88" s="59" t="s">
        <v>159</v>
      </c>
      <c r="D88" s="60">
        <f>+[1]Ingresos!$D$89</f>
        <v>500000</v>
      </c>
      <c r="E88" s="60">
        <v>0</v>
      </c>
      <c r="F88" s="60">
        <f>+D88+E88</f>
        <v>500000</v>
      </c>
      <c r="G88" s="60">
        <v>0</v>
      </c>
      <c r="H88" s="60">
        <v>487658</v>
      </c>
      <c r="I88" s="60">
        <f>+G88+H88</f>
        <v>487658</v>
      </c>
      <c r="J88" s="60">
        <f>+F88-I88</f>
        <v>12342</v>
      </c>
      <c r="K88" s="93">
        <f>+I88-'[2]Presupuestado vs. Recaudado'!$D$12</f>
        <v>158950.83999999997</v>
      </c>
      <c r="L88" s="164">
        <f>487658-I88</f>
        <v>0</v>
      </c>
      <c r="M88" s="170">
        <v>0</v>
      </c>
      <c r="N88" s="169"/>
      <c r="P88" s="48"/>
      <c r="Q88" s="48"/>
      <c r="R88" s="48"/>
      <c r="T88" s="48"/>
      <c r="U88" s="48"/>
      <c r="V88" s="48"/>
      <c r="X88" s="48"/>
      <c r="Y88" s="48"/>
      <c r="Z88" s="48"/>
      <c r="AB88" s="48"/>
      <c r="AC88" s="48"/>
      <c r="AD88" s="48"/>
      <c r="AF88" s="48"/>
      <c r="AG88" s="48"/>
      <c r="AH88" s="48"/>
      <c r="AJ88" s="48"/>
      <c r="AK88" s="48"/>
      <c r="AL88" s="48"/>
      <c r="AN88" s="48"/>
      <c r="AO88" s="48"/>
      <c r="AP88" s="48"/>
      <c r="AR88" s="48"/>
      <c r="AS88" s="48"/>
      <c r="AT88" s="48"/>
      <c r="AV88" s="48"/>
      <c r="AW88" s="48"/>
      <c r="AX88" s="48"/>
      <c r="AZ88" s="48"/>
      <c r="BA88" s="48"/>
      <c r="BB88" s="48"/>
      <c r="BD88" s="48"/>
      <c r="BE88" s="48"/>
      <c r="BF88" s="48"/>
      <c r="BH88" s="48"/>
      <c r="BI88" s="48"/>
      <c r="BJ88" s="48"/>
      <c r="BL88" s="48"/>
      <c r="BM88" s="48"/>
      <c r="BN88" s="48"/>
      <c r="BP88" s="48"/>
      <c r="BQ88" s="48"/>
      <c r="BR88" s="48"/>
      <c r="BT88" s="48"/>
      <c r="BU88" s="48"/>
      <c r="BV88" s="48"/>
      <c r="BX88" s="48"/>
      <c r="BY88" s="48"/>
      <c r="BZ88" s="48"/>
      <c r="CB88" s="48"/>
      <c r="CC88" s="48"/>
      <c r="CD88" s="48"/>
      <c r="CF88" s="48"/>
      <c r="CG88" s="48"/>
      <c r="CH88" s="48"/>
      <c r="CJ88" s="48"/>
      <c r="CK88" s="48"/>
      <c r="CL88" s="48"/>
      <c r="CN88" s="48"/>
      <c r="CO88" s="48"/>
      <c r="CP88" s="48"/>
      <c r="CR88" s="48"/>
      <c r="CS88" s="48"/>
      <c r="CT88" s="48"/>
      <c r="CV88" s="48"/>
      <c r="CW88" s="48"/>
      <c r="CX88" s="48"/>
      <c r="CZ88" s="48"/>
      <c r="DA88" s="48"/>
      <c r="DB88" s="48"/>
      <c r="DD88" s="48"/>
      <c r="DE88" s="48"/>
      <c r="DF88" s="48"/>
      <c r="DH88" s="48"/>
      <c r="DI88" s="48"/>
      <c r="DJ88" s="48"/>
      <c r="DL88" s="48"/>
      <c r="DM88" s="48"/>
      <c r="DN88" s="48"/>
      <c r="DP88" s="48"/>
      <c r="DQ88" s="48"/>
      <c r="DR88" s="48"/>
      <c r="DT88" s="48"/>
      <c r="DU88" s="48"/>
      <c r="DV88" s="48"/>
      <c r="DX88" s="48"/>
      <c r="DY88" s="48"/>
      <c r="DZ88" s="48"/>
      <c r="EB88" s="48"/>
      <c r="EC88" s="48"/>
      <c r="ED88" s="48"/>
      <c r="EF88" s="48"/>
      <c r="EG88" s="48"/>
      <c r="EH88" s="48"/>
      <c r="EJ88" s="48"/>
      <c r="EK88" s="48"/>
      <c r="EL88" s="48"/>
      <c r="EN88" s="48"/>
      <c r="EO88" s="48"/>
      <c r="EP88" s="48"/>
    </row>
    <row r="89" spans="1:146" s="57" customFormat="1" ht="15" hidden="1" customHeight="1" x14ac:dyDescent="0.2">
      <c r="A89" s="53"/>
      <c r="B89" s="55" t="s">
        <v>160</v>
      </c>
      <c r="C89" s="55" t="s">
        <v>161</v>
      </c>
      <c r="D89" s="56">
        <v>0</v>
      </c>
      <c r="E89" s="56">
        <v>0</v>
      </c>
      <c r="F89" s="56">
        <v>0</v>
      </c>
      <c r="G89" s="56">
        <v>0</v>
      </c>
      <c r="H89" s="56">
        <v>0</v>
      </c>
      <c r="I89" s="56">
        <v>0</v>
      </c>
      <c r="J89" s="56">
        <v>0</v>
      </c>
      <c r="K89" s="53"/>
      <c r="L89" s="53"/>
      <c r="M89" s="58">
        <v>0</v>
      </c>
      <c r="N89" s="58">
        <f t="shared" si="30"/>
        <v>0</v>
      </c>
      <c r="P89" s="53"/>
      <c r="Q89" s="53"/>
      <c r="R89" s="53"/>
      <c r="T89" s="53"/>
      <c r="U89" s="53"/>
      <c r="V89" s="53"/>
      <c r="X89" s="53"/>
      <c r="Y89" s="53"/>
      <c r="Z89" s="53"/>
      <c r="AB89" s="53"/>
      <c r="AC89" s="53"/>
      <c r="AD89" s="53"/>
      <c r="AF89" s="53"/>
      <c r="AG89" s="53"/>
      <c r="AH89" s="53"/>
      <c r="AJ89" s="53"/>
      <c r="AK89" s="53"/>
      <c r="AL89" s="53"/>
      <c r="AN89" s="53"/>
      <c r="AO89" s="53"/>
      <c r="AP89" s="53"/>
      <c r="AR89" s="53"/>
      <c r="AS89" s="53"/>
      <c r="AT89" s="53"/>
      <c r="AV89" s="53"/>
      <c r="AW89" s="53"/>
      <c r="AX89" s="53"/>
      <c r="AZ89" s="53"/>
      <c r="BA89" s="53"/>
      <c r="BB89" s="53"/>
      <c r="BD89" s="53"/>
      <c r="BE89" s="53"/>
      <c r="BF89" s="53"/>
      <c r="BH89" s="53"/>
      <c r="BI89" s="53"/>
      <c r="BJ89" s="53"/>
      <c r="BL89" s="53"/>
      <c r="BM89" s="53"/>
      <c r="BN89" s="53"/>
      <c r="BP89" s="53"/>
      <c r="BQ89" s="53"/>
      <c r="BR89" s="53"/>
      <c r="BT89" s="53"/>
      <c r="BU89" s="53"/>
      <c r="BV89" s="53"/>
      <c r="BX89" s="53"/>
      <c r="BY89" s="53"/>
      <c r="BZ89" s="53"/>
      <c r="CB89" s="53"/>
      <c r="CC89" s="53"/>
      <c r="CD89" s="53"/>
      <c r="CF89" s="53"/>
      <c r="CG89" s="53"/>
      <c r="CH89" s="53"/>
      <c r="CJ89" s="53"/>
      <c r="CK89" s="53"/>
      <c r="CL89" s="53"/>
      <c r="CN89" s="53"/>
      <c r="CO89" s="53"/>
      <c r="CP89" s="53"/>
      <c r="CR89" s="53"/>
      <c r="CS89" s="53"/>
      <c r="CT89" s="53"/>
      <c r="CV89" s="53"/>
      <c r="CW89" s="53"/>
      <c r="CX89" s="53"/>
      <c r="CZ89" s="53"/>
      <c r="DA89" s="53"/>
      <c r="DB89" s="53"/>
      <c r="DD89" s="53"/>
      <c r="DE89" s="53"/>
      <c r="DF89" s="53"/>
      <c r="DH89" s="53"/>
      <c r="DI89" s="53"/>
      <c r="DJ89" s="53"/>
      <c r="DL89" s="53"/>
      <c r="DM89" s="53"/>
      <c r="DN89" s="53"/>
      <c r="DP89" s="53"/>
      <c r="DQ89" s="53"/>
      <c r="DR89" s="53"/>
      <c r="DT89" s="53"/>
      <c r="DU89" s="53"/>
      <c r="DV89" s="53"/>
      <c r="DX89" s="53"/>
      <c r="DY89" s="53"/>
      <c r="DZ89" s="53"/>
      <c r="EB89" s="53"/>
      <c r="EC89" s="53"/>
      <c r="ED89" s="53"/>
      <c r="EF89" s="53"/>
      <c r="EG89" s="53"/>
      <c r="EH89" s="53"/>
      <c r="EJ89" s="53"/>
      <c r="EK89" s="53"/>
      <c r="EL89" s="53"/>
      <c r="EN89" s="53"/>
      <c r="EO89" s="53"/>
      <c r="EP89" s="53"/>
    </row>
    <row r="90" spans="1:146" s="57" customFormat="1" ht="15" hidden="1" customHeight="1" x14ac:dyDescent="0.2">
      <c r="A90" s="53"/>
      <c r="B90" s="55" t="s">
        <v>162</v>
      </c>
      <c r="C90" s="55" t="s">
        <v>163</v>
      </c>
      <c r="D90" s="56">
        <f t="shared" ref="D90:J90" si="35">+D91</f>
        <v>0</v>
      </c>
      <c r="E90" s="56">
        <f t="shared" si="35"/>
        <v>0</v>
      </c>
      <c r="F90" s="56">
        <f t="shared" si="35"/>
        <v>0</v>
      </c>
      <c r="G90" s="56">
        <f t="shared" si="35"/>
        <v>0</v>
      </c>
      <c r="H90" s="56">
        <f t="shared" si="35"/>
        <v>0</v>
      </c>
      <c r="I90" s="56">
        <f t="shared" si="35"/>
        <v>0</v>
      </c>
      <c r="J90" s="56">
        <f t="shared" si="35"/>
        <v>0</v>
      </c>
      <c r="K90" s="53"/>
      <c r="L90" s="53"/>
      <c r="M90" s="58">
        <v>0</v>
      </c>
      <c r="N90" s="58">
        <f t="shared" si="30"/>
        <v>0</v>
      </c>
      <c r="P90" s="53"/>
      <c r="Q90" s="53"/>
      <c r="R90" s="53"/>
      <c r="T90" s="53"/>
      <c r="U90" s="53"/>
      <c r="V90" s="53"/>
      <c r="X90" s="53"/>
      <c r="Y90" s="53"/>
      <c r="Z90" s="53"/>
      <c r="AB90" s="53"/>
      <c r="AC90" s="53"/>
      <c r="AD90" s="53"/>
      <c r="AF90" s="53"/>
      <c r="AG90" s="53"/>
      <c r="AH90" s="53"/>
      <c r="AJ90" s="53"/>
      <c r="AK90" s="53"/>
      <c r="AL90" s="53"/>
      <c r="AN90" s="53"/>
      <c r="AO90" s="53"/>
      <c r="AP90" s="53"/>
      <c r="AR90" s="53"/>
      <c r="AS90" s="53"/>
      <c r="AT90" s="53"/>
      <c r="AV90" s="53"/>
      <c r="AW90" s="53"/>
      <c r="AX90" s="53"/>
      <c r="AZ90" s="53"/>
      <c r="BA90" s="53"/>
      <c r="BB90" s="53"/>
      <c r="BD90" s="53"/>
      <c r="BE90" s="53"/>
      <c r="BF90" s="53"/>
      <c r="BH90" s="53"/>
      <c r="BI90" s="53"/>
      <c r="BJ90" s="53"/>
      <c r="BL90" s="53"/>
      <c r="BM90" s="53"/>
      <c r="BN90" s="53"/>
      <c r="BP90" s="53"/>
      <c r="BQ90" s="53"/>
      <c r="BR90" s="53"/>
      <c r="BT90" s="53"/>
      <c r="BU90" s="53"/>
      <c r="BV90" s="53"/>
      <c r="BX90" s="53"/>
      <c r="BY90" s="53"/>
      <c r="BZ90" s="53"/>
      <c r="CB90" s="53"/>
      <c r="CC90" s="53"/>
      <c r="CD90" s="53"/>
      <c r="CF90" s="53"/>
      <c r="CG90" s="53"/>
      <c r="CH90" s="53"/>
      <c r="CJ90" s="53"/>
      <c r="CK90" s="53"/>
      <c r="CL90" s="53"/>
      <c r="CN90" s="53"/>
      <c r="CO90" s="53"/>
      <c r="CP90" s="53"/>
      <c r="CR90" s="53"/>
      <c r="CS90" s="53"/>
      <c r="CT90" s="53"/>
      <c r="CV90" s="53"/>
      <c r="CW90" s="53"/>
      <c r="CX90" s="53"/>
      <c r="CZ90" s="53"/>
      <c r="DA90" s="53"/>
      <c r="DB90" s="53"/>
      <c r="DD90" s="53"/>
      <c r="DE90" s="53"/>
      <c r="DF90" s="53"/>
      <c r="DH90" s="53"/>
      <c r="DI90" s="53"/>
      <c r="DJ90" s="53"/>
      <c r="DL90" s="53"/>
      <c r="DM90" s="53"/>
      <c r="DN90" s="53"/>
      <c r="DP90" s="53"/>
      <c r="DQ90" s="53"/>
      <c r="DR90" s="53"/>
      <c r="DT90" s="53"/>
      <c r="DU90" s="53"/>
      <c r="DV90" s="53"/>
      <c r="DX90" s="53"/>
      <c r="DY90" s="53"/>
      <c r="DZ90" s="53"/>
      <c r="EB90" s="53"/>
      <c r="EC90" s="53"/>
      <c r="ED90" s="53"/>
      <c r="EF90" s="53"/>
      <c r="EG90" s="53"/>
      <c r="EH90" s="53"/>
      <c r="EJ90" s="53"/>
      <c r="EK90" s="53"/>
      <c r="EL90" s="53"/>
      <c r="EN90" s="53"/>
      <c r="EO90" s="53"/>
      <c r="EP90" s="53"/>
    </row>
    <row r="91" spans="1:146" s="57" customFormat="1" ht="15" hidden="1" customHeight="1" x14ac:dyDescent="0.2">
      <c r="A91" s="53"/>
      <c r="B91" s="55" t="s">
        <v>164</v>
      </c>
      <c r="C91" s="55" t="s">
        <v>165</v>
      </c>
      <c r="D91" s="56">
        <f t="shared" ref="D91:J91" si="36">+D92+D106+D120+D124</f>
        <v>0</v>
      </c>
      <c r="E91" s="56">
        <f t="shared" si="36"/>
        <v>0</v>
      </c>
      <c r="F91" s="56">
        <f t="shared" si="36"/>
        <v>0</v>
      </c>
      <c r="G91" s="56">
        <f t="shared" si="36"/>
        <v>0</v>
      </c>
      <c r="H91" s="56">
        <f t="shared" si="36"/>
        <v>0</v>
      </c>
      <c r="I91" s="56">
        <f t="shared" si="36"/>
        <v>0</v>
      </c>
      <c r="J91" s="56">
        <f t="shared" si="36"/>
        <v>0</v>
      </c>
      <c r="K91" s="53"/>
      <c r="L91" s="53"/>
      <c r="M91" s="58">
        <v>0</v>
      </c>
      <c r="N91" s="58">
        <f t="shared" si="30"/>
        <v>0</v>
      </c>
      <c r="P91" s="53"/>
      <c r="Q91" s="53"/>
      <c r="R91" s="53"/>
      <c r="T91" s="53"/>
      <c r="U91" s="53"/>
      <c r="V91" s="53"/>
      <c r="X91" s="53"/>
      <c r="Y91" s="53"/>
      <c r="Z91" s="53"/>
      <c r="AB91" s="53"/>
      <c r="AC91" s="53"/>
      <c r="AD91" s="53"/>
      <c r="AF91" s="53"/>
      <c r="AG91" s="53"/>
      <c r="AH91" s="53"/>
      <c r="AJ91" s="53"/>
      <c r="AK91" s="53"/>
      <c r="AL91" s="53"/>
      <c r="AN91" s="53"/>
      <c r="AO91" s="53"/>
      <c r="AP91" s="53"/>
      <c r="AR91" s="53"/>
      <c r="AS91" s="53"/>
      <c r="AT91" s="53"/>
      <c r="AV91" s="53"/>
      <c r="AW91" s="53"/>
      <c r="AX91" s="53"/>
      <c r="AZ91" s="53"/>
      <c r="BA91" s="53"/>
      <c r="BB91" s="53"/>
      <c r="BD91" s="53"/>
      <c r="BE91" s="53"/>
      <c r="BF91" s="53"/>
      <c r="BH91" s="53"/>
      <c r="BI91" s="53"/>
      <c r="BJ91" s="53"/>
      <c r="BL91" s="53"/>
      <c r="BM91" s="53"/>
      <c r="BN91" s="53"/>
      <c r="BP91" s="53"/>
      <c r="BQ91" s="53"/>
      <c r="BR91" s="53"/>
      <c r="BT91" s="53"/>
      <c r="BU91" s="53"/>
      <c r="BV91" s="53"/>
      <c r="BX91" s="53"/>
      <c r="BY91" s="53"/>
      <c r="BZ91" s="53"/>
      <c r="CB91" s="53"/>
      <c r="CC91" s="53"/>
      <c r="CD91" s="53"/>
      <c r="CF91" s="53"/>
      <c r="CG91" s="53"/>
      <c r="CH91" s="53"/>
      <c r="CJ91" s="53"/>
      <c r="CK91" s="53"/>
      <c r="CL91" s="53"/>
      <c r="CN91" s="53"/>
      <c r="CO91" s="53"/>
      <c r="CP91" s="53"/>
      <c r="CR91" s="53"/>
      <c r="CS91" s="53"/>
      <c r="CT91" s="53"/>
      <c r="CV91" s="53"/>
      <c r="CW91" s="53"/>
      <c r="CX91" s="53"/>
      <c r="CZ91" s="53"/>
      <c r="DA91" s="53"/>
      <c r="DB91" s="53"/>
      <c r="DD91" s="53"/>
      <c r="DE91" s="53"/>
      <c r="DF91" s="53"/>
      <c r="DH91" s="53"/>
      <c r="DI91" s="53"/>
      <c r="DJ91" s="53"/>
      <c r="DL91" s="53"/>
      <c r="DM91" s="53"/>
      <c r="DN91" s="53"/>
      <c r="DP91" s="53"/>
      <c r="DQ91" s="53"/>
      <c r="DR91" s="53"/>
      <c r="DT91" s="53"/>
      <c r="DU91" s="53"/>
      <c r="DV91" s="53"/>
      <c r="DX91" s="53"/>
      <c r="DY91" s="53"/>
      <c r="DZ91" s="53"/>
      <c r="EB91" s="53"/>
      <c r="EC91" s="53"/>
      <c r="ED91" s="53"/>
      <c r="EF91" s="53"/>
      <c r="EG91" s="53"/>
      <c r="EH91" s="53"/>
      <c r="EJ91" s="53"/>
      <c r="EK91" s="53"/>
      <c r="EL91" s="53"/>
      <c r="EN91" s="53"/>
      <c r="EO91" s="53"/>
      <c r="EP91" s="53"/>
    </row>
    <row r="92" spans="1:146" s="57" customFormat="1" ht="15" hidden="1" customHeight="1" x14ac:dyDescent="0.2">
      <c r="A92" s="53"/>
      <c r="B92" s="55" t="s">
        <v>166</v>
      </c>
      <c r="C92" s="55" t="s">
        <v>167</v>
      </c>
      <c r="D92" s="56">
        <f>SUM(D93:D105)</f>
        <v>0</v>
      </c>
      <c r="E92" s="56">
        <f t="shared" ref="E92:J92" si="37">SUM(E93:E105)</f>
        <v>0</v>
      </c>
      <c r="F92" s="56">
        <f t="shared" si="37"/>
        <v>0</v>
      </c>
      <c r="G92" s="56">
        <f t="shared" si="37"/>
        <v>0</v>
      </c>
      <c r="H92" s="56">
        <f t="shared" si="37"/>
        <v>0</v>
      </c>
      <c r="I92" s="56">
        <f t="shared" si="37"/>
        <v>0</v>
      </c>
      <c r="J92" s="56">
        <f t="shared" si="37"/>
        <v>0</v>
      </c>
      <c r="K92" s="53"/>
      <c r="L92" s="53"/>
      <c r="M92" s="58">
        <v>0</v>
      </c>
      <c r="N92" s="58">
        <f t="shared" si="30"/>
        <v>0</v>
      </c>
      <c r="P92" s="53"/>
      <c r="Q92" s="53"/>
      <c r="R92" s="53"/>
      <c r="T92" s="53"/>
      <c r="U92" s="53"/>
      <c r="V92" s="53"/>
      <c r="X92" s="53"/>
      <c r="Y92" s="53"/>
      <c r="Z92" s="53"/>
      <c r="AB92" s="53"/>
      <c r="AC92" s="53"/>
      <c r="AD92" s="53"/>
      <c r="AF92" s="53"/>
      <c r="AG92" s="53"/>
      <c r="AH92" s="53"/>
      <c r="AJ92" s="53"/>
      <c r="AK92" s="53"/>
      <c r="AL92" s="53"/>
      <c r="AN92" s="53"/>
      <c r="AO92" s="53"/>
      <c r="AP92" s="53"/>
      <c r="AR92" s="53"/>
      <c r="AS92" s="53"/>
      <c r="AT92" s="53"/>
      <c r="AV92" s="53"/>
      <c r="AW92" s="53"/>
      <c r="AX92" s="53"/>
      <c r="AZ92" s="53"/>
      <c r="BA92" s="53"/>
      <c r="BB92" s="53"/>
      <c r="BD92" s="53"/>
      <c r="BE92" s="53"/>
      <c r="BF92" s="53"/>
      <c r="BH92" s="53"/>
      <c r="BI92" s="53"/>
      <c r="BJ92" s="53"/>
      <c r="BL92" s="53"/>
      <c r="BM92" s="53"/>
      <c r="BN92" s="53"/>
      <c r="BP92" s="53"/>
      <c r="BQ92" s="53"/>
      <c r="BR92" s="53"/>
      <c r="BT92" s="53"/>
      <c r="BU92" s="53"/>
      <c r="BV92" s="53"/>
      <c r="BX92" s="53"/>
      <c r="BY92" s="53"/>
      <c r="BZ92" s="53"/>
      <c r="CB92" s="53"/>
      <c r="CC92" s="53"/>
      <c r="CD92" s="53"/>
      <c r="CF92" s="53"/>
      <c r="CG92" s="53"/>
      <c r="CH92" s="53"/>
      <c r="CJ92" s="53"/>
      <c r="CK92" s="53"/>
      <c r="CL92" s="53"/>
      <c r="CN92" s="53"/>
      <c r="CO92" s="53"/>
      <c r="CP92" s="53"/>
      <c r="CR92" s="53"/>
      <c r="CS92" s="53"/>
      <c r="CT92" s="53"/>
      <c r="CV92" s="53"/>
      <c r="CW92" s="53"/>
      <c r="CX92" s="53"/>
      <c r="CZ92" s="53"/>
      <c r="DA92" s="53"/>
      <c r="DB92" s="53"/>
      <c r="DD92" s="53"/>
      <c r="DE92" s="53"/>
      <c r="DF92" s="53"/>
      <c r="DH92" s="53"/>
      <c r="DI92" s="53"/>
      <c r="DJ92" s="53"/>
      <c r="DL92" s="53"/>
      <c r="DM92" s="53"/>
      <c r="DN92" s="53"/>
      <c r="DP92" s="53"/>
      <c r="DQ92" s="53"/>
      <c r="DR92" s="53"/>
      <c r="DT92" s="53"/>
      <c r="DU92" s="53"/>
      <c r="DV92" s="53"/>
      <c r="DX92" s="53"/>
      <c r="DY92" s="53"/>
      <c r="DZ92" s="53"/>
      <c r="EB92" s="53"/>
      <c r="EC92" s="53"/>
      <c r="ED92" s="53"/>
      <c r="EF92" s="53"/>
      <c r="EG92" s="53"/>
      <c r="EH92" s="53"/>
      <c r="EJ92" s="53"/>
      <c r="EK92" s="53"/>
      <c r="EL92" s="53"/>
      <c r="EN92" s="53"/>
      <c r="EO92" s="53"/>
      <c r="EP92" s="53"/>
    </row>
    <row r="93" spans="1:146" s="50" customFormat="1" ht="15" hidden="1" customHeight="1" x14ac:dyDescent="0.2">
      <c r="A93" s="48"/>
      <c r="B93" s="59" t="s">
        <v>168</v>
      </c>
      <c r="C93" s="59" t="s">
        <v>169</v>
      </c>
      <c r="D93" s="60">
        <v>0</v>
      </c>
      <c r="E93" s="60">
        <v>0</v>
      </c>
      <c r="F93" s="60">
        <f t="shared" ref="F93:F105" si="38">+D93+E93</f>
        <v>0</v>
      </c>
      <c r="G93" s="60">
        <v>0</v>
      </c>
      <c r="H93" s="60">
        <v>0</v>
      </c>
      <c r="I93" s="60">
        <f>+G93+H93</f>
        <v>0</v>
      </c>
      <c r="J93" s="60">
        <f>+F93-I93</f>
        <v>0</v>
      </c>
      <c r="K93" s="48"/>
      <c r="L93" s="48"/>
      <c r="M93" s="86">
        <v>0</v>
      </c>
      <c r="N93" s="58">
        <f t="shared" si="30"/>
        <v>0</v>
      </c>
      <c r="P93" s="48"/>
      <c r="Q93" s="48"/>
      <c r="R93" s="48"/>
      <c r="T93" s="48"/>
      <c r="U93" s="48"/>
      <c r="V93" s="48"/>
      <c r="X93" s="48"/>
      <c r="Y93" s="48"/>
      <c r="Z93" s="48"/>
      <c r="AB93" s="48"/>
      <c r="AC93" s="48"/>
      <c r="AD93" s="48"/>
      <c r="AF93" s="48"/>
      <c r="AG93" s="48"/>
      <c r="AH93" s="48"/>
      <c r="AJ93" s="48"/>
      <c r="AK93" s="48"/>
      <c r="AL93" s="48"/>
      <c r="AN93" s="48"/>
      <c r="AO93" s="48"/>
      <c r="AP93" s="48"/>
      <c r="AR93" s="48"/>
      <c r="AS93" s="48"/>
      <c r="AT93" s="48"/>
      <c r="AV93" s="48"/>
      <c r="AW93" s="48"/>
      <c r="AX93" s="48"/>
      <c r="AZ93" s="48"/>
      <c r="BA93" s="48"/>
      <c r="BB93" s="48"/>
      <c r="BD93" s="48"/>
      <c r="BE93" s="48"/>
      <c r="BF93" s="48"/>
      <c r="BH93" s="48"/>
      <c r="BI93" s="48"/>
      <c r="BJ93" s="48"/>
      <c r="BL93" s="48"/>
      <c r="BM93" s="48"/>
      <c r="BN93" s="48"/>
      <c r="BP93" s="48"/>
      <c r="BQ93" s="48"/>
      <c r="BR93" s="48"/>
      <c r="BT93" s="48"/>
      <c r="BU93" s="48"/>
      <c r="BV93" s="48"/>
      <c r="BX93" s="48"/>
      <c r="BY93" s="48"/>
      <c r="BZ93" s="48"/>
      <c r="CB93" s="48"/>
      <c r="CC93" s="48"/>
      <c r="CD93" s="48"/>
      <c r="CF93" s="48"/>
      <c r="CG93" s="48"/>
      <c r="CH93" s="48"/>
      <c r="CJ93" s="48"/>
      <c r="CK93" s="48"/>
      <c r="CL93" s="48"/>
      <c r="CN93" s="48"/>
      <c r="CO93" s="48"/>
      <c r="CP93" s="48"/>
      <c r="CR93" s="48"/>
      <c r="CS93" s="48"/>
      <c r="CT93" s="48"/>
      <c r="CV93" s="48"/>
      <c r="CW93" s="48"/>
      <c r="CX93" s="48"/>
      <c r="CZ93" s="48"/>
      <c r="DA93" s="48"/>
      <c r="DB93" s="48"/>
      <c r="DD93" s="48"/>
      <c r="DE93" s="48"/>
      <c r="DF93" s="48"/>
      <c r="DH93" s="48"/>
      <c r="DI93" s="48"/>
      <c r="DJ93" s="48"/>
      <c r="DL93" s="48"/>
      <c r="DM93" s="48"/>
      <c r="DN93" s="48"/>
      <c r="DP93" s="48"/>
      <c r="DQ93" s="48"/>
      <c r="DR93" s="48"/>
      <c r="DT93" s="48"/>
      <c r="DU93" s="48"/>
      <c r="DV93" s="48"/>
      <c r="DX93" s="48"/>
      <c r="DY93" s="48"/>
      <c r="DZ93" s="48"/>
      <c r="EB93" s="48"/>
      <c r="EC93" s="48"/>
      <c r="ED93" s="48"/>
      <c r="EF93" s="48"/>
      <c r="EG93" s="48"/>
      <c r="EH93" s="48"/>
      <c r="EJ93" s="48"/>
      <c r="EK93" s="48"/>
      <c r="EL93" s="48"/>
      <c r="EN93" s="48"/>
      <c r="EO93" s="48"/>
      <c r="EP93" s="48"/>
    </row>
    <row r="94" spans="1:146" s="50" customFormat="1" ht="15" hidden="1" customHeight="1" x14ac:dyDescent="0.2">
      <c r="A94" s="48"/>
      <c r="B94" s="59" t="s">
        <v>170</v>
      </c>
      <c r="C94" s="59" t="s">
        <v>171</v>
      </c>
      <c r="D94" s="60">
        <v>0</v>
      </c>
      <c r="E94" s="60">
        <v>0</v>
      </c>
      <c r="F94" s="60">
        <f t="shared" si="38"/>
        <v>0</v>
      </c>
      <c r="G94" s="60">
        <v>0</v>
      </c>
      <c r="H94" s="60">
        <v>0</v>
      </c>
      <c r="I94" s="60">
        <f t="shared" ref="I94:I131" si="39">+G94+H94</f>
        <v>0</v>
      </c>
      <c r="J94" s="60">
        <f t="shared" ref="J94:J131" si="40">+F94-I94</f>
        <v>0</v>
      </c>
      <c r="K94" s="48"/>
      <c r="L94" s="48"/>
      <c r="M94" s="86">
        <v>0</v>
      </c>
      <c r="N94" s="58">
        <f t="shared" si="30"/>
        <v>0</v>
      </c>
      <c r="P94" s="48"/>
      <c r="Q94" s="48"/>
      <c r="R94" s="48"/>
      <c r="T94" s="48"/>
      <c r="U94" s="48"/>
      <c r="V94" s="48"/>
      <c r="X94" s="48"/>
      <c r="Y94" s="48"/>
      <c r="Z94" s="48"/>
      <c r="AB94" s="48"/>
      <c r="AC94" s="48"/>
      <c r="AD94" s="48"/>
      <c r="AF94" s="48"/>
      <c r="AG94" s="48"/>
      <c r="AH94" s="48"/>
      <c r="AJ94" s="48"/>
      <c r="AK94" s="48"/>
      <c r="AL94" s="48"/>
      <c r="AN94" s="48"/>
      <c r="AO94" s="48"/>
      <c r="AP94" s="48"/>
      <c r="AR94" s="48"/>
      <c r="AS94" s="48"/>
      <c r="AT94" s="48"/>
      <c r="AV94" s="48"/>
      <c r="AW94" s="48"/>
      <c r="AX94" s="48"/>
      <c r="AZ94" s="48"/>
      <c r="BA94" s="48"/>
      <c r="BB94" s="48"/>
      <c r="BD94" s="48"/>
      <c r="BE94" s="48"/>
      <c r="BF94" s="48"/>
      <c r="BH94" s="48"/>
      <c r="BI94" s="48"/>
      <c r="BJ94" s="48"/>
      <c r="BL94" s="48"/>
      <c r="BM94" s="48"/>
      <c r="BN94" s="48"/>
      <c r="BP94" s="48"/>
      <c r="BQ94" s="48"/>
      <c r="BR94" s="48"/>
      <c r="BT94" s="48"/>
      <c r="BU94" s="48"/>
      <c r="BV94" s="48"/>
      <c r="BX94" s="48"/>
      <c r="BY94" s="48"/>
      <c r="BZ94" s="48"/>
      <c r="CB94" s="48"/>
      <c r="CC94" s="48"/>
      <c r="CD94" s="48"/>
      <c r="CF94" s="48"/>
      <c r="CG94" s="48"/>
      <c r="CH94" s="48"/>
      <c r="CJ94" s="48"/>
      <c r="CK94" s="48"/>
      <c r="CL94" s="48"/>
      <c r="CN94" s="48"/>
      <c r="CO94" s="48"/>
      <c r="CP94" s="48"/>
      <c r="CR94" s="48"/>
      <c r="CS94" s="48"/>
      <c r="CT94" s="48"/>
      <c r="CV94" s="48"/>
      <c r="CW94" s="48"/>
      <c r="CX94" s="48"/>
      <c r="CZ94" s="48"/>
      <c r="DA94" s="48"/>
      <c r="DB94" s="48"/>
      <c r="DD94" s="48"/>
      <c r="DE94" s="48"/>
      <c r="DF94" s="48"/>
      <c r="DH94" s="48"/>
      <c r="DI94" s="48"/>
      <c r="DJ94" s="48"/>
      <c r="DL94" s="48"/>
      <c r="DM94" s="48"/>
      <c r="DN94" s="48"/>
      <c r="DP94" s="48"/>
      <c r="DQ94" s="48"/>
      <c r="DR94" s="48"/>
      <c r="DT94" s="48"/>
      <c r="DU94" s="48"/>
      <c r="DV94" s="48"/>
      <c r="DX94" s="48"/>
      <c r="DY94" s="48"/>
      <c r="DZ94" s="48"/>
      <c r="EB94" s="48"/>
      <c r="EC94" s="48"/>
      <c r="ED94" s="48"/>
      <c r="EF94" s="48"/>
      <c r="EG94" s="48"/>
      <c r="EH94" s="48"/>
      <c r="EJ94" s="48"/>
      <c r="EK94" s="48"/>
      <c r="EL94" s="48"/>
      <c r="EN94" s="48"/>
      <c r="EO94" s="48"/>
      <c r="EP94" s="48"/>
    </row>
    <row r="95" spans="1:146" s="50" customFormat="1" ht="15" hidden="1" customHeight="1" x14ac:dyDescent="0.2">
      <c r="A95" s="48"/>
      <c r="B95" s="59" t="s">
        <v>172</v>
      </c>
      <c r="C95" s="59" t="s">
        <v>173</v>
      </c>
      <c r="D95" s="60">
        <v>0</v>
      </c>
      <c r="E95" s="60">
        <v>0</v>
      </c>
      <c r="F95" s="60">
        <f t="shared" si="38"/>
        <v>0</v>
      </c>
      <c r="G95" s="60">
        <v>0</v>
      </c>
      <c r="H95" s="60">
        <v>0</v>
      </c>
      <c r="I95" s="60">
        <f t="shared" si="39"/>
        <v>0</v>
      </c>
      <c r="J95" s="60">
        <f t="shared" si="40"/>
        <v>0</v>
      </c>
      <c r="K95" s="48"/>
      <c r="L95" s="48"/>
      <c r="M95" s="86">
        <v>0</v>
      </c>
      <c r="N95" s="58">
        <f t="shared" si="30"/>
        <v>0</v>
      </c>
      <c r="P95" s="48"/>
      <c r="Q95" s="48"/>
      <c r="R95" s="48"/>
      <c r="T95" s="48"/>
      <c r="U95" s="48"/>
      <c r="V95" s="48"/>
      <c r="X95" s="48"/>
      <c r="Y95" s="48"/>
      <c r="Z95" s="48"/>
      <c r="AB95" s="48"/>
      <c r="AC95" s="48"/>
      <c r="AD95" s="48"/>
      <c r="AF95" s="48"/>
      <c r="AG95" s="48"/>
      <c r="AH95" s="48"/>
      <c r="AJ95" s="48"/>
      <c r="AK95" s="48"/>
      <c r="AL95" s="48"/>
      <c r="AN95" s="48"/>
      <c r="AO95" s="48"/>
      <c r="AP95" s="48"/>
      <c r="AR95" s="48"/>
      <c r="AS95" s="48"/>
      <c r="AT95" s="48"/>
      <c r="AV95" s="48"/>
      <c r="AW95" s="48"/>
      <c r="AX95" s="48"/>
      <c r="AZ95" s="48"/>
      <c r="BA95" s="48"/>
      <c r="BB95" s="48"/>
      <c r="BD95" s="48"/>
      <c r="BE95" s="48"/>
      <c r="BF95" s="48"/>
      <c r="BH95" s="48"/>
      <c r="BI95" s="48"/>
      <c r="BJ95" s="48"/>
      <c r="BL95" s="48"/>
      <c r="BM95" s="48"/>
      <c r="BN95" s="48"/>
      <c r="BP95" s="48"/>
      <c r="BQ95" s="48"/>
      <c r="BR95" s="48"/>
      <c r="BT95" s="48"/>
      <c r="BU95" s="48"/>
      <c r="BV95" s="48"/>
      <c r="BX95" s="48"/>
      <c r="BY95" s="48"/>
      <c r="BZ95" s="48"/>
      <c r="CB95" s="48"/>
      <c r="CC95" s="48"/>
      <c r="CD95" s="48"/>
      <c r="CF95" s="48"/>
      <c r="CG95" s="48"/>
      <c r="CH95" s="48"/>
      <c r="CJ95" s="48"/>
      <c r="CK95" s="48"/>
      <c r="CL95" s="48"/>
      <c r="CN95" s="48"/>
      <c r="CO95" s="48"/>
      <c r="CP95" s="48"/>
      <c r="CR95" s="48"/>
      <c r="CS95" s="48"/>
      <c r="CT95" s="48"/>
      <c r="CV95" s="48"/>
      <c r="CW95" s="48"/>
      <c r="CX95" s="48"/>
      <c r="CZ95" s="48"/>
      <c r="DA95" s="48"/>
      <c r="DB95" s="48"/>
      <c r="DD95" s="48"/>
      <c r="DE95" s="48"/>
      <c r="DF95" s="48"/>
      <c r="DH95" s="48"/>
      <c r="DI95" s="48"/>
      <c r="DJ95" s="48"/>
      <c r="DL95" s="48"/>
      <c r="DM95" s="48"/>
      <c r="DN95" s="48"/>
      <c r="DP95" s="48"/>
      <c r="DQ95" s="48"/>
      <c r="DR95" s="48"/>
      <c r="DT95" s="48"/>
      <c r="DU95" s="48"/>
      <c r="DV95" s="48"/>
      <c r="DX95" s="48"/>
      <c r="DY95" s="48"/>
      <c r="DZ95" s="48"/>
      <c r="EB95" s="48"/>
      <c r="EC95" s="48"/>
      <c r="ED95" s="48"/>
      <c r="EF95" s="48"/>
      <c r="EG95" s="48"/>
      <c r="EH95" s="48"/>
      <c r="EJ95" s="48"/>
      <c r="EK95" s="48"/>
      <c r="EL95" s="48"/>
      <c r="EN95" s="48"/>
      <c r="EO95" s="48"/>
      <c r="EP95" s="48"/>
    </row>
    <row r="96" spans="1:146" s="50" customFormat="1" ht="15" hidden="1" customHeight="1" x14ac:dyDescent="0.2">
      <c r="A96" s="48"/>
      <c r="B96" s="59" t="s">
        <v>174</v>
      </c>
      <c r="C96" s="59" t="s">
        <v>175</v>
      </c>
      <c r="D96" s="60">
        <v>0</v>
      </c>
      <c r="E96" s="60">
        <v>0</v>
      </c>
      <c r="F96" s="60">
        <f t="shared" si="38"/>
        <v>0</v>
      </c>
      <c r="G96" s="60">
        <v>0</v>
      </c>
      <c r="H96" s="60">
        <v>0</v>
      </c>
      <c r="I96" s="60">
        <f t="shared" si="39"/>
        <v>0</v>
      </c>
      <c r="J96" s="60">
        <f t="shared" si="40"/>
        <v>0</v>
      </c>
      <c r="K96" s="48"/>
      <c r="L96" s="48"/>
      <c r="M96" s="86">
        <v>0</v>
      </c>
      <c r="N96" s="58">
        <f t="shared" si="30"/>
        <v>0</v>
      </c>
      <c r="P96" s="48"/>
      <c r="Q96" s="48"/>
      <c r="R96" s="48"/>
      <c r="T96" s="48"/>
      <c r="U96" s="48"/>
      <c r="V96" s="48"/>
      <c r="X96" s="48"/>
      <c r="Y96" s="48"/>
      <c r="Z96" s="48"/>
      <c r="AB96" s="48"/>
      <c r="AC96" s="48"/>
      <c r="AD96" s="48"/>
      <c r="AF96" s="48"/>
      <c r="AG96" s="48"/>
      <c r="AH96" s="48"/>
      <c r="AJ96" s="48"/>
      <c r="AK96" s="48"/>
      <c r="AL96" s="48"/>
      <c r="AN96" s="48"/>
      <c r="AO96" s="48"/>
      <c r="AP96" s="48"/>
      <c r="AR96" s="48"/>
      <c r="AS96" s="48"/>
      <c r="AT96" s="48"/>
      <c r="AV96" s="48"/>
      <c r="AW96" s="48"/>
      <c r="AX96" s="48"/>
      <c r="AZ96" s="48"/>
      <c r="BA96" s="48"/>
      <c r="BB96" s="48"/>
      <c r="BD96" s="48"/>
      <c r="BE96" s="48"/>
      <c r="BF96" s="48"/>
      <c r="BH96" s="48"/>
      <c r="BI96" s="48"/>
      <c r="BJ96" s="48"/>
      <c r="BL96" s="48"/>
      <c r="BM96" s="48"/>
      <c r="BN96" s="48"/>
      <c r="BP96" s="48"/>
      <c r="BQ96" s="48"/>
      <c r="BR96" s="48"/>
      <c r="BT96" s="48"/>
      <c r="BU96" s="48"/>
      <c r="BV96" s="48"/>
      <c r="BX96" s="48"/>
      <c r="BY96" s="48"/>
      <c r="BZ96" s="48"/>
      <c r="CB96" s="48"/>
      <c r="CC96" s="48"/>
      <c r="CD96" s="48"/>
      <c r="CF96" s="48"/>
      <c r="CG96" s="48"/>
      <c r="CH96" s="48"/>
      <c r="CJ96" s="48"/>
      <c r="CK96" s="48"/>
      <c r="CL96" s="48"/>
      <c r="CN96" s="48"/>
      <c r="CO96" s="48"/>
      <c r="CP96" s="48"/>
      <c r="CR96" s="48"/>
      <c r="CS96" s="48"/>
      <c r="CT96" s="48"/>
      <c r="CV96" s="48"/>
      <c r="CW96" s="48"/>
      <c r="CX96" s="48"/>
      <c r="CZ96" s="48"/>
      <c r="DA96" s="48"/>
      <c r="DB96" s="48"/>
      <c r="DD96" s="48"/>
      <c r="DE96" s="48"/>
      <c r="DF96" s="48"/>
      <c r="DH96" s="48"/>
      <c r="DI96" s="48"/>
      <c r="DJ96" s="48"/>
      <c r="DL96" s="48"/>
      <c r="DM96" s="48"/>
      <c r="DN96" s="48"/>
      <c r="DP96" s="48"/>
      <c r="DQ96" s="48"/>
      <c r="DR96" s="48"/>
      <c r="DT96" s="48"/>
      <c r="DU96" s="48"/>
      <c r="DV96" s="48"/>
      <c r="DX96" s="48"/>
      <c r="DY96" s="48"/>
      <c r="DZ96" s="48"/>
      <c r="EB96" s="48"/>
      <c r="EC96" s="48"/>
      <c r="ED96" s="48"/>
      <c r="EF96" s="48"/>
      <c r="EG96" s="48"/>
      <c r="EH96" s="48"/>
      <c r="EJ96" s="48"/>
      <c r="EK96" s="48"/>
      <c r="EL96" s="48"/>
      <c r="EN96" s="48"/>
      <c r="EO96" s="48"/>
      <c r="EP96" s="48"/>
    </row>
    <row r="97" spans="1:146" s="50" customFormat="1" ht="15" hidden="1" customHeight="1" x14ac:dyDescent="0.2">
      <c r="A97" s="48"/>
      <c r="B97" s="59" t="s">
        <v>176</v>
      </c>
      <c r="C97" s="59" t="s">
        <v>177</v>
      </c>
      <c r="D97" s="60">
        <v>0</v>
      </c>
      <c r="E97" s="60">
        <v>0</v>
      </c>
      <c r="F97" s="60">
        <f t="shared" si="38"/>
        <v>0</v>
      </c>
      <c r="G97" s="60">
        <v>0</v>
      </c>
      <c r="H97" s="60">
        <v>0</v>
      </c>
      <c r="I97" s="60">
        <f t="shared" si="39"/>
        <v>0</v>
      </c>
      <c r="J97" s="60">
        <f t="shared" si="40"/>
        <v>0</v>
      </c>
      <c r="K97" s="48"/>
      <c r="L97" s="48"/>
      <c r="M97" s="86">
        <v>0</v>
      </c>
      <c r="N97" s="58">
        <f t="shared" si="30"/>
        <v>0</v>
      </c>
      <c r="P97" s="48"/>
      <c r="Q97" s="48"/>
      <c r="R97" s="48"/>
      <c r="T97" s="48"/>
      <c r="U97" s="48"/>
      <c r="V97" s="48"/>
      <c r="X97" s="48"/>
      <c r="Y97" s="48"/>
      <c r="Z97" s="48"/>
      <c r="AB97" s="48"/>
      <c r="AC97" s="48"/>
      <c r="AD97" s="48"/>
      <c r="AF97" s="48"/>
      <c r="AG97" s="48"/>
      <c r="AH97" s="48"/>
      <c r="AJ97" s="48"/>
      <c r="AK97" s="48"/>
      <c r="AL97" s="48"/>
      <c r="AN97" s="48"/>
      <c r="AO97" s="48"/>
      <c r="AP97" s="48"/>
      <c r="AR97" s="48"/>
      <c r="AS97" s="48"/>
      <c r="AT97" s="48"/>
      <c r="AV97" s="48"/>
      <c r="AW97" s="48"/>
      <c r="AX97" s="48"/>
      <c r="AZ97" s="48"/>
      <c r="BA97" s="48"/>
      <c r="BB97" s="48"/>
      <c r="BD97" s="48"/>
      <c r="BE97" s="48"/>
      <c r="BF97" s="48"/>
      <c r="BH97" s="48"/>
      <c r="BI97" s="48"/>
      <c r="BJ97" s="48"/>
      <c r="BL97" s="48"/>
      <c r="BM97" s="48"/>
      <c r="BN97" s="48"/>
      <c r="BP97" s="48"/>
      <c r="BQ97" s="48"/>
      <c r="BR97" s="48"/>
      <c r="BT97" s="48"/>
      <c r="BU97" s="48"/>
      <c r="BV97" s="48"/>
      <c r="BX97" s="48"/>
      <c r="BY97" s="48"/>
      <c r="BZ97" s="48"/>
      <c r="CB97" s="48"/>
      <c r="CC97" s="48"/>
      <c r="CD97" s="48"/>
      <c r="CF97" s="48"/>
      <c r="CG97" s="48"/>
      <c r="CH97" s="48"/>
      <c r="CJ97" s="48"/>
      <c r="CK97" s="48"/>
      <c r="CL97" s="48"/>
      <c r="CN97" s="48"/>
      <c r="CO97" s="48"/>
      <c r="CP97" s="48"/>
      <c r="CR97" s="48"/>
      <c r="CS97" s="48"/>
      <c r="CT97" s="48"/>
      <c r="CV97" s="48"/>
      <c r="CW97" s="48"/>
      <c r="CX97" s="48"/>
      <c r="CZ97" s="48"/>
      <c r="DA97" s="48"/>
      <c r="DB97" s="48"/>
      <c r="DD97" s="48"/>
      <c r="DE97" s="48"/>
      <c r="DF97" s="48"/>
      <c r="DH97" s="48"/>
      <c r="DI97" s="48"/>
      <c r="DJ97" s="48"/>
      <c r="DL97" s="48"/>
      <c r="DM97" s="48"/>
      <c r="DN97" s="48"/>
      <c r="DP97" s="48"/>
      <c r="DQ97" s="48"/>
      <c r="DR97" s="48"/>
      <c r="DT97" s="48"/>
      <c r="DU97" s="48"/>
      <c r="DV97" s="48"/>
      <c r="DX97" s="48"/>
      <c r="DY97" s="48"/>
      <c r="DZ97" s="48"/>
      <c r="EB97" s="48"/>
      <c r="EC97" s="48"/>
      <c r="ED97" s="48"/>
      <c r="EF97" s="48"/>
      <c r="EG97" s="48"/>
      <c r="EH97" s="48"/>
      <c r="EJ97" s="48"/>
      <c r="EK97" s="48"/>
      <c r="EL97" s="48"/>
      <c r="EN97" s="48"/>
      <c r="EO97" s="48"/>
      <c r="EP97" s="48"/>
    </row>
    <row r="98" spans="1:146" s="50" customFormat="1" ht="15" hidden="1" customHeight="1" x14ac:dyDescent="0.2">
      <c r="A98" s="48"/>
      <c r="B98" s="59" t="s">
        <v>178</v>
      </c>
      <c r="C98" s="59" t="s">
        <v>179</v>
      </c>
      <c r="D98" s="60">
        <v>0</v>
      </c>
      <c r="E98" s="60">
        <v>0</v>
      </c>
      <c r="F98" s="60">
        <f t="shared" si="38"/>
        <v>0</v>
      </c>
      <c r="G98" s="60">
        <v>0</v>
      </c>
      <c r="H98" s="60">
        <v>0</v>
      </c>
      <c r="I98" s="60">
        <f t="shared" si="39"/>
        <v>0</v>
      </c>
      <c r="J98" s="60">
        <f t="shared" si="40"/>
        <v>0</v>
      </c>
      <c r="K98" s="48"/>
      <c r="L98" s="48"/>
      <c r="M98" s="86">
        <v>0</v>
      </c>
      <c r="N98" s="58">
        <f t="shared" si="30"/>
        <v>0</v>
      </c>
      <c r="P98" s="48"/>
      <c r="Q98" s="48"/>
      <c r="R98" s="48"/>
      <c r="T98" s="48"/>
      <c r="U98" s="48"/>
      <c r="V98" s="48"/>
      <c r="X98" s="48"/>
      <c r="Y98" s="48"/>
      <c r="Z98" s="48"/>
      <c r="AB98" s="48"/>
      <c r="AC98" s="48"/>
      <c r="AD98" s="48"/>
      <c r="AF98" s="48"/>
      <c r="AG98" s="48"/>
      <c r="AH98" s="48"/>
      <c r="AJ98" s="48"/>
      <c r="AK98" s="48"/>
      <c r="AL98" s="48"/>
      <c r="AN98" s="48"/>
      <c r="AO98" s="48"/>
      <c r="AP98" s="48"/>
      <c r="AR98" s="48"/>
      <c r="AS98" s="48"/>
      <c r="AT98" s="48"/>
      <c r="AV98" s="48"/>
      <c r="AW98" s="48"/>
      <c r="AX98" s="48"/>
      <c r="AZ98" s="48"/>
      <c r="BA98" s="48"/>
      <c r="BB98" s="48"/>
      <c r="BD98" s="48"/>
      <c r="BE98" s="48"/>
      <c r="BF98" s="48"/>
      <c r="BH98" s="48"/>
      <c r="BI98" s="48"/>
      <c r="BJ98" s="48"/>
      <c r="BL98" s="48"/>
      <c r="BM98" s="48"/>
      <c r="BN98" s="48"/>
      <c r="BP98" s="48"/>
      <c r="BQ98" s="48"/>
      <c r="BR98" s="48"/>
      <c r="BT98" s="48"/>
      <c r="BU98" s="48"/>
      <c r="BV98" s="48"/>
      <c r="BX98" s="48"/>
      <c r="BY98" s="48"/>
      <c r="BZ98" s="48"/>
      <c r="CB98" s="48"/>
      <c r="CC98" s="48"/>
      <c r="CD98" s="48"/>
      <c r="CF98" s="48"/>
      <c r="CG98" s="48"/>
      <c r="CH98" s="48"/>
      <c r="CJ98" s="48"/>
      <c r="CK98" s="48"/>
      <c r="CL98" s="48"/>
      <c r="CN98" s="48"/>
      <c r="CO98" s="48"/>
      <c r="CP98" s="48"/>
      <c r="CR98" s="48"/>
      <c r="CS98" s="48"/>
      <c r="CT98" s="48"/>
      <c r="CV98" s="48"/>
      <c r="CW98" s="48"/>
      <c r="CX98" s="48"/>
      <c r="CZ98" s="48"/>
      <c r="DA98" s="48"/>
      <c r="DB98" s="48"/>
      <c r="DD98" s="48"/>
      <c r="DE98" s="48"/>
      <c r="DF98" s="48"/>
      <c r="DH98" s="48"/>
      <c r="DI98" s="48"/>
      <c r="DJ98" s="48"/>
      <c r="DL98" s="48"/>
      <c r="DM98" s="48"/>
      <c r="DN98" s="48"/>
      <c r="DP98" s="48"/>
      <c r="DQ98" s="48"/>
      <c r="DR98" s="48"/>
      <c r="DT98" s="48"/>
      <c r="DU98" s="48"/>
      <c r="DV98" s="48"/>
      <c r="DX98" s="48"/>
      <c r="DY98" s="48"/>
      <c r="DZ98" s="48"/>
      <c r="EB98" s="48"/>
      <c r="EC98" s="48"/>
      <c r="ED98" s="48"/>
      <c r="EF98" s="48"/>
      <c r="EG98" s="48"/>
      <c r="EH98" s="48"/>
      <c r="EJ98" s="48"/>
      <c r="EK98" s="48"/>
      <c r="EL98" s="48"/>
      <c r="EN98" s="48"/>
      <c r="EO98" s="48"/>
      <c r="EP98" s="48"/>
    </row>
    <row r="99" spans="1:146" s="50" customFormat="1" ht="15" hidden="1" customHeight="1" x14ac:dyDescent="0.2">
      <c r="A99" s="48"/>
      <c r="B99" s="59" t="s">
        <v>180</v>
      </c>
      <c r="C99" s="59" t="s">
        <v>181</v>
      </c>
      <c r="D99" s="60">
        <v>0</v>
      </c>
      <c r="E99" s="60">
        <v>0</v>
      </c>
      <c r="F99" s="60">
        <f t="shared" si="38"/>
        <v>0</v>
      </c>
      <c r="G99" s="60">
        <v>0</v>
      </c>
      <c r="H99" s="60">
        <v>0</v>
      </c>
      <c r="I99" s="60">
        <f t="shared" si="39"/>
        <v>0</v>
      </c>
      <c r="J99" s="60">
        <f t="shared" si="40"/>
        <v>0</v>
      </c>
      <c r="K99" s="48"/>
      <c r="L99" s="48"/>
      <c r="M99" s="86">
        <v>0</v>
      </c>
      <c r="N99" s="58">
        <f t="shared" si="30"/>
        <v>0</v>
      </c>
      <c r="P99" s="48"/>
      <c r="Q99" s="48"/>
      <c r="R99" s="48"/>
      <c r="T99" s="48"/>
      <c r="U99" s="48"/>
      <c r="V99" s="48"/>
      <c r="X99" s="48"/>
      <c r="Y99" s="48"/>
      <c r="Z99" s="48"/>
      <c r="AB99" s="48"/>
      <c r="AC99" s="48"/>
      <c r="AD99" s="48"/>
      <c r="AF99" s="48"/>
      <c r="AG99" s="48"/>
      <c r="AH99" s="48"/>
      <c r="AJ99" s="48"/>
      <c r="AK99" s="48"/>
      <c r="AL99" s="48"/>
      <c r="AN99" s="48"/>
      <c r="AO99" s="48"/>
      <c r="AP99" s="48"/>
      <c r="AR99" s="48"/>
      <c r="AS99" s="48"/>
      <c r="AT99" s="48"/>
      <c r="AV99" s="48"/>
      <c r="AW99" s="48"/>
      <c r="AX99" s="48"/>
      <c r="AZ99" s="48"/>
      <c r="BA99" s="48"/>
      <c r="BB99" s="48"/>
      <c r="BD99" s="48"/>
      <c r="BE99" s="48"/>
      <c r="BF99" s="48"/>
      <c r="BH99" s="48"/>
      <c r="BI99" s="48"/>
      <c r="BJ99" s="48"/>
      <c r="BL99" s="48"/>
      <c r="BM99" s="48"/>
      <c r="BN99" s="48"/>
      <c r="BP99" s="48"/>
      <c r="BQ99" s="48"/>
      <c r="BR99" s="48"/>
      <c r="BT99" s="48"/>
      <c r="BU99" s="48"/>
      <c r="BV99" s="48"/>
      <c r="BX99" s="48"/>
      <c r="BY99" s="48"/>
      <c r="BZ99" s="48"/>
      <c r="CB99" s="48"/>
      <c r="CC99" s="48"/>
      <c r="CD99" s="48"/>
      <c r="CF99" s="48"/>
      <c r="CG99" s="48"/>
      <c r="CH99" s="48"/>
      <c r="CJ99" s="48"/>
      <c r="CK99" s="48"/>
      <c r="CL99" s="48"/>
      <c r="CN99" s="48"/>
      <c r="CO99" s="48"/>
      <c r="CP99" s="48"/>
      <c r="CR99" s="48"/>
      <c r="CS99" s="48"/>
      <c r="CT99" s="48"/>
      <c r="CV99" s="48"/>
      <c r="CW99" s="48"/>
      <c r="CX99" s="48"/>
      <c r="CZ99" s="48"/>
      <c r="DA99" s="48"/>
      <c r="DB99" s="48"/>
      <c r="DD99" s="48"/>
      <c r="DE99" s="48"/>
      <c r="DF99" s="48"/>
      <c r="DH99" s="48"/>
      <c r="DI99" s="48"/>
      <c r="DJ99" s="48"/>
      <c r="DL99" s="48"/>
      <c r="DM99" s="48"/>
      <c r="DN99" s="48"/>
      <c r="DP99" s="48"/>
      <c r="DQ99" s="48"/>
      <c r="DR99" s="48"/>
      <c r="DT99" s="48"/>
      <c r="DU99" s="48"/>
      <c r="DV99" s="48"/>
      <c r="DX99" s="48"/>
      <c r="DY99" s="48"/>
      <c r="DZ99" s="48"/>
      <c r="EB99" s="48"/>
      <c r="EC99" s="48"/>
      <c r="ED99" s="48"/>
      <c r="EF99" s="48"/>
      <c r="EG99" s="48"/>
      <c r="EH99" s="48"/>
      <c r="EJ99" s="48"/>
      <c r="EK99" s="48"/>
      <c r="EL99" s="48"/>
      <c r="EN99" s="48"/>
      <c r="EO99" s="48"/>
      <c r="EP99" s="48"/>
    </row>
    <row r="100" spans="1:146" s="50" customFormat="1" ht="15" hidden="1" customHeight="1" x14ac:dyDescent="0.2">
      <c r="A100" s="48"/>
      <c r="B100" s="59" t="s">
        <v>182</v>
      </c>
      <c r="C100" s="59" t="s">
        <v>183</v>
      </c>
      <c r="D100" s="60">
        <v>0</v>
      </c>
      <c r="E100" s="60">
        <v>0</v>
      </c>
      <c r="F100" s="60">
        <f t="shared" si="38"/>
        <v>0</v>
      </c>
      <c r="G100" s="60">
        <v>0</v>
      </c>
      <c r="H100" s="60">
        <v>0</v>
      </c>
      <c r="I100" s="60">
        <f t="shared" si="39"/>
        <v>0</v>
      </c>
      <c r="J100" s="60">
        <f t="shared" si="40"/>
        <v>0</v>
      </c>
      <c r="K100" s="48"/>
      <c r="L100" s="48"/>
      <c r="M100" s="86">
        <v>0</v>
      </c>
      <c r="N100" s="58">
        <f t="shared" si="30"/>
        <v>0</v>
      </c>
      <c r="P100" s="48"/>
      <c r="Q100" s="48"/>
      <c r="R100" s="48"/>
      <c r="T100" s="48"/>
      <c r="U100" s="48"/>
      <c r="V100" s="48"/>
      <c r="X100" s="48"/>
      <c r="Y100" s="48"/>
      <c r="Z100" s="48"/>
      <c r="AB100" s="48"/>
      <c r="AC100" s="48"/>
      <c r="AD100" s="48"/>
      <c r="AF100" s="48"/>
      <c r="AG100" s="48"/>
      <c r="AH100" s="48"/>
      <c r="AJ100" s="48"/>
      <c r="AK100" s="48"/>
      <c r="AL100" s="48"/>
      <c r="AN100" s="48"/>
      <c r="AO100" s="48"/>
      <c r="AP100" s="48"/>
      <c r="AR100" s="48"/>
      <c r="AS100" s="48"/>
      <c r="AT100" s="48"/>
      <c r="AV100" s="48"/>
      <c r="AW100" s="48"/>
      <c r="AX100" s="48"/>
      <c r="AZ100" s="48"/>
      <c r="BA100" s="48"/>
      <c r="BB100" s="48"/>
      <c r="BD100" s="48"/>
      <c r="BE100" s="48"/>
      <c r="BF100" s="48"/>
      <c r="BH100" s="48"/>
      <c r="BI100" s="48"/>
      <c r="BJ100" s="48"/>
      <c r="BL100" s="48"/>
      <c r="BM100" s="48"/>
      <c r="BN100" s="48"/>
      <c r="BP100" s="48"/>
      <c r="BQ100" s="48"/>
      <c r="BR100" s="48"/>
      <c r="BT100" s="48"/>
      <c r="BU100" s="48"/>
      <c r="BV100" s="48"/>
      <c r="BX100" s="48"/>
      <c r="BY100" s="48"/>
      <c r="BZ100" s="48"/>
      <c r="CB100" s="48"/>
      <c r="CC100" s="48"/>
      <c r="CD100" s="48"/>
      <c r="CF100" s="48"/>
      <c r="CG100" s="48"/>
      <c r="CH100" s="48"/>
      <c r="CJ100" s="48"/>
      <c r="CK100" s="48"/>
      <c r="CL100" s="48"/>
      <c r="CN100" s="48"/>
      <c r="CO100" s="48"/>
      <c r="CP100" s="48"/>
      <c r="CR100" s="48"/>
      <c r="CS100" s="48"/>
      <c r="CT100" s="48"/>
      <c r="CV100" s="48"/>
      <c r="CW100" s="48"/>
      <c r="CX100" s="48"/>
      <c r="CZ100" s="48"/>
      <c r="DA100" s="48"/>
      <c r="DB100" s="48"/>
      <c r="DD100" s="48"/>
      <c r="DE100" s="48"/>
      <c r="DF100" s="48"/>
      <c r="DH100" s="48"/>
      <c r="DI100" s="48"/>
      <c r="DJ100" s="48"/>
      <c r="DL100" s="48"/>
      <c r="DM100" s="48"/>
      <c r="DN100" s="48"/>
      <c r="DP100" s="48"/>
      <c r="DQ100" s="48"/>
      <c r="DR100" s="48"/>
      <c r="DT100" s="48"/>
      <c r="DU100" s="48"/>
      <c r="DV100" s="48"/>
      <c r="DX100" s="48"/>
      <c r="DY100" s="48"/>
      <c r="DZ100" s="48"/>
      <c r="EB100" s="48"/>
      <c r="EC100" s="48"/>
      <c r="ED100" s="48"/>
      <c r="EF100" s="48"/>
      <c r="EG100" s="48"/>
      <c r="EH100" s="48"/>
      <c r="EJ100" s="48"/>
      <c r="EK100" s="48"/>
      <c r="EL100" s="48"/>
      <c r="EN100" s="48"/>
      <c r="EO100" s="48"/>
      <c r="EP100" s="48"/>
    </row>
    <row r="101" spans="1:146" s="50" customFormat="1" ht="15" hidden="1" customHeight="1" x14ac:dyDescent="0.2">
      <c r="A101" s="48"/>
      <c r="B101" s="59" t="s">
        <v>184</v>
      </c>
      <c r="C101" s="59" t="s">
        <v>185</v>
      </c>
      <c r="D101" s="60">
        <v>0</v>
      </c>
      <c r="E101" s="60">
        <v>0</v>
      </c>
      <c r="F101" s="60">
        <f t="shared" si="38"/>
        <v>0</v>
      </c>
      <c r="G101" s="60">
        <v>0</v>
      </c>
      <c r="H101" s="60">
        <v>0</v>
      </c>
      <c r="I101" s="60">
        <f t="shared" si="39"/>
        <v>0</v>
      </c>
      <c r="J101" s="60">
        <f t="shared" si="40"/>
        <v>0</v>
      </c>
      <c r="K101" s="48"/>
      <c r="L101" s="48"/>
      <c r="M101" s="86">
        <v>0</v>
      </c>
      <c r="N101" s="58">
        <f t="shared" si="30"/>
        <v>0</v>
      </c>
      <c r="P101" s="48"/>
      <c r="Q101" s="48"/>
      <c r="R101" s="48"/>
      <c r="T101" s="48"/>
      <c r="U101" s="48"/>
      <c r="V101" s="48"/>
      <c r="X101" s="48"/>
      <c r="Y101" s="48"/>
      <c r="Z101" s="48"/>
      <c r="AB101" s="48"/>
      <c r="AC101" s="48"/>
      <c r="AD101" s="48"/>
      <c r="AF101" s="48"/>
      <c r="AG101" s="48"/>
      <c r="AH101" s="48"/>
      <c r="AJ101" s="48"/>
      <c r="AK101" s="48"/>
      <c r="AL101" s="48"/>
      <c r="AN101" s="48"/>
      <c r="AO101" s="48"/>
      <c r="AP101" s="48"/>
      <c r="AR101" s="48"/>
      <c r="AS101" s="48"/>
      <c r="AT101" s="48"/>
      <c r="AV101" s="48"/>
      <c r="AW101" s="48"/>
      <c r="AX101" s="48"/>
      <c r="AZ101" s="48"/>
      <c r="BA101" s="48"/>
      <c r="BB101" s="48"/>
      <c r="BD101" s="48"/>
      <c r="BE101" s="48"/>
      <c r="BF101" s="48"/>
      <c r="BH101" s="48"/>
      <c r="BI101" s="48"/>
      <c r="BJ101" s="48"/>
      <c r="BL101" s="48"/>
      <c r="BM101" s="48"/>
      <c r="BN101" s="48"/>
      <c r="BP101" s="48"/>
      <c r="BQ101" s="48"/>
      <c r="BR101" s="48"/>
      <c r="BT101" s="48"/>
      <c r="BU101" s="48"/>
      <c r="BV101" s="48"/>
      <c r="BX101" s="48"/>
      <c r="BY101" s="48"/>
      <c r="BZ101" s="48"/>
      <c r="CB101" s="48"/>
      <c r="CC101" s="48"/>
      <c r="CD101" s="48"/>
      <c r="CF101" s="48"/>
      <c r="CG101" s="48"/>
      <c r="CH101" s="48"/>
      <c r="CJ101" s="48"/>
      <c r="CK101" s="48"/>
      <c r="CL101" s="48"/>
      <c r="CN101" s="48"/>
      <c r="CO101" s="48"/>
      <c r="CP101" s="48"/>
      <c r="CR101" s="48"/>
      <c r="CS101" s="48"/>
      <c r="CT101" s="48"/>
      <c r="CV101" s="48"/>
      <c r="CW101" s="48"/>
      <c r="CX101" s="48"/>
      <c r="CZ101" s="48"/>
      <c r="DA101" s="48"/>
      <c r="DB101" s="48"/>
      <c r="DD101" s="48"/>
      <c r="DE101" s="48"/>
      <c r="DF101" s="48"/>
      <c r="DH101" s="48"/>
      <c r="DI101" s="48"/>
      <c r="DJ101" s="48"/>
      <c r="DL101" s="48"/>
      <c r="DM101" s="48"/>
      <c r="DN101" s="48"/>
      <c r="DP101" s="48"/>
      <c r="DQ101" s="48"/>
      <c r="DR101" s="48"/>
      <c r="DT101" s="48"/>
      <c r="DU101" s="48"/>
      <c r="DV101" s="48"/>
      <c r="DX101" s="48"/>
      <c r="DY101" s="48"/>
      <c r="DZ101" s="48"/>
      <c r="EB101" s="48"/>
      <c r="EC101" s="48"/>
      <c r="ED101" s="48"/>
      <c r="EF101" s="48"/>
      <c r="EG101" s="48"/>
      <c r="EH101" s="48"/>
      <c r="EJ101" s="48"/>
      <c r="EK101" s="48"/>
      <c r="EL101" s="48"/>
      <c r="EN101" s="48"/>
      <c r="EO101" s="48"/>
      <c r="EP101" s="48"/>
    </row>
    <row r="102" spans="1:146" s="50" customFormat="1" ht="15" hidden="1" customHeight="1" x14ac:dyDescent="0.2">
      <c r="A102" s="48"/>
      <c r="B102" s="59" t="s">
        <v>186</v>
      </c>
      <c r="C102" s="59" t="s">
        <v>187</v>
      </c>
      <c r="D102" s="60">
        <v>0</v>
      </c>
      <c r="E102" s="60">
        <v>0</v>
      </c>
      <c r="F102" s="60">
        <f t="shared" si="38"/>
        <v>0</v>
      </c>
      <c r="G102" s="60">
        <v>0</v>
      </c>
      <c r="H102" s="60">
        <v>0</v>
      </c>
      <c r="I102" s="60">
        <f t="shared" si="39"/>
        <v>0</v>
      </c>
      <c r="J102" s="60">
        <f t="shared" si="40"/>
        <v>0</v>
      </c>
      <c r="K102" s="48"/>
      <c r="L102" s="48"/>
      <c r="M102" s="86">
        <v>0</v>
      </c>
      <c r="N102" s="58">
        <f t="shared" si="30"/>
        <v>0</v>
      </c>
      <c r="P102" s="48"/>
      <c r="Q102" s="48"/>
      <c r="R102" s="48"/>
      <c r="T102" s="48"/>
      <c r="U102" s="48"/>
      <c r="V102" s="48"/>
      <c r="X102" s="48"/>
      <c r="Y102" s="48"/>
      <c r="Z102" s="48"/>
      <c r="AB102" s="48"/>
      <c r="AC102" s="48"/>
      <c r="AD102" s="48"/>
      <c r="AF102" s="48"/>
      <c r="AG102" s="48"/>
      <c r="AH102" s="48"/>
      <c r="AJ102" s="48"/>
      <c r="AK102" s="48"/>
      <c r="AL102" s="48"/>
      <c r="AN102" s="48"/>
      <c r="AO102" s="48"/>
      <c r="AP102" s="48"/>
      <c r="AR102" s="48"/>
      <c r="AS102" s="48"/>
      <c r="AT102" s="48"/>
      <c r="AV102" s="48"/>
      <c r="AW102" s="48"/>
      <c r="AX102" s="48"/>
      <c r="AZ102" s="48"/>
      <c r="BA102" s="48"/>
      <c r="BB102" s="48"/>
      <c r="BD102" s="48"/>
      <c r="BE102" s="48"/>
      <c r="BF102" s="48"/>
      <c r="BH102" s="48"/>
      <c r="BI102" s="48"/>
      <c r="BJ102" s="48"/>
      <c r="BL102" s="48"/>
      <c r="BM102" s="48"/>
      <c r="BN102" s="48"/>
      <c r="BP102" s="48"/>
      <c r="BQ102" s="48"/>
      <c r="BR102" s="48"/>
      <c r="BT102" s="48"/>
      <c r="BU102" s="48"/>
      <c r="BV102" s="48"/>
      <c r="BX102" s="48"/>
      <c r="BY102" s="48"/>
      <c r="BZ102" s="48"/>
      <c r="CB102" s="48"/>
      <c r="CC102" s="48"/>
      <c r="CD102" s="48"/>
      <c r="CF102" s="48"/>
      <c r="CG102" s="48"/>
      <c r="CH102" s="48"/>
      <c r="CJ102" s="48"/>
      <c r="CK102" s="48"/>
      <c r="CL102" s="48"/>
      <c r="CN102" s="48"/>
      <c r="CO102" s="48"/>
      <c r="CP102" s="48"/>
      <c r="CR102" s="48"/>
      <c r="CS102" s="48"/>
      <c r="CT102" s="48"/>
      <c r="CV102" s="48"/>
      <c r="CW102" s="48"/>
      <c r="CX102" s="48"/>
      <c r="CZ102" s="48"/>
      <c r="DA102" s="48"/>
      <c r="DB102" s="48"/>
      <c r="DD102" s="48"/>
      <c r="DE102" s="48"/>
      <c r="DF102" s="48"/>
      <c r="DH102" s="48"/>
      <c r="DI102" s="48"/>
      <c r="DJ102" s="48"/>
      <c r="DL102" s="48"/>
      <c r="DM102" s="48"/>
      <c r="DN102" s="48"/>
      <c r="DP102" s="48"/>
      <c r="DQ102" s="48"/>
      <c r="DR102" s="48"/>
      <c r="DT102" s="48"/>
      <c r="DU102" s="48"/>
      <c r="DV102" s="48"/>
      <c r="DX102" s="48"/>
      <c r="DY102" s="48"/>
      <c r="DZ102" s="48"/>
      <c r="EB102" s="48"/>
      <c r="EC102" s="48"/>
      <c r="ED102" s="48"/>
      <c r="EF102" s="48"/>
      <c r="EG102" s="48"/>
      <c r="EH102" s="48"/>
      <c r="EJ102" s="48"/>
      <c r="EK102" s="48"/>
      <c r="EL102" s="48"/>
      <c r="EN102" s="48"/>
      <c r="EO102" s="48"/>
      <c r="EP102" s="48"/>
    </row>
    <row r="103" spans="1:146" s="50" customFormat="1" ht="15" hidden="1" customHeight="1" x14ac:dyDescent="0.2">
      <c r="A103" s="48"/>
      <c r="B103" s="59" t="s">
        <v>188</v>
      </c>
      <c r="C103" s="59" t="s">
        <v>189</v>
      </c>
      <c r="D103" s="60">
        <v>0</v>
      </c>
      <c r="E103" s="60">
        <v>0</v>
      </c>
      <c r="F103" s="60">
        <f t="shared" si="38"/>
        <v>0</v>
      </c>
      <c r="G103" s="60">
        <v>0</v>
      </c>
      <c r="H103" s="60">
        <v>0</v>
      </c>
      <c r="I103" s="60">
        <f t="shared" si="39"/>
        <v>0</v>
      </c>
      <c r="J103" s="60">
        <f t="shared" si="40"/>
        <v>0</v>
      </c>
      <c r="K103" s="48"/>
      <c r="L103" s="48"/>
      <c r="M103" s="86">
        <v>0</v>
      </c>
      <c r="N103" s="58">
        <f t="shared" si="30"/>
        <v>0</v>
      </c>
      <c r="P103" s="48"/>
      <c r="Q103" s="48"/>
      <c r="R103" s="48"/>
      <c r="T103" s="48"/>
      <c r="U103" s="48"/>
      <c r="V103" s="48"/>
      <c r="X103" s="48"/>
      <c r="Y103" s="48"/>
      <c r="Z103" s="48"/>
      <c r="AB103" s="48"/>
      <c r="AC103" s="48"/>
      <c r="AD103" s="48"/>
      <c r="AF103" s="48"/>
      <c r="AG103" s="48"/>
      <c r="AH103" s="48"/>
      <c r="AJ103" s="48"/>
      <c r="AK103" s="48"/>
      <c r="AL103" s="48"/>
      <c r="AN103" s="48"/>
      <c r="AO103" s="48"/>
      <c r="AP103" s="48"/>
      <c r="AR103" s="48"/>
      <c r="AS103" s="48"/>
      <c r="AT103" s="48"/>
      <c r="AV103" s="48"/>
      <c r="AW103" s="48"/>
      <c r="AX103" s="48"/>
      <c r="AZ103" s="48"/>
      <c r="BA103" s="48"/>
      <c r="BB103" s="48"/>
      <c r="BD103" s="48"/>
      <c r="BE103" s="48"/>
      <c r="BF103" s="48"/>
      <c r="BH103" s="48"/>
      <c r="BI103" s="48"/>
      <c r="BJ103" s="48"/>
      <c r="BL103" s="48"/>
      <c r="BM103" s="48"/>
      <c r="BN103" s="48"/>
      <c r="BP103" s="48"/>
      <c r="BQ103" s="48"/>
      <c r="BR103" s="48"/>
      <c r="BT103" s="48"/>
      <c r="BU103" s="48"/>
      <c r="BV103" s="48"/>
      <c r="BX103" s="48"/>
      <c r="BY103" s="48"/>
      <c r="BZ103" s="48"/>
      <c r="CB103" s="48"/>
      <c r="CC103" s="48"/>
      <c r="CD103" s="48"/>
      <c r="CF103" s="48"/>
      <c r="CG103" s="48"/>
      <c r="CH103" s="48"/>
      <c r="CJ103" s="48"/>
      <c r="CK103" s="48"/>
      <c r="CL103" s="48"/>
      <c r="CN103" s="48"/>
      <c r="CO103" s="48"/>
      <c r="CP103" s="48"/>
      <c r="CR103" s="48"/>
      <c r="CS103" s="48"/>
      <c r="CT103" s="48"/>
      <c r="CV103" s="48"/>
      <c r="CW103" s="48"/>
      <c r="CX103" s="48"/>
      <c r="CZ103" s="48"/>
      <c r="DA103" s="48"/>
      <c r="DB103" s="48"/>
      <c r="DD103" s="48"/>
      <c r="DE103" s="48"/>
      <c r="DF103" s="48"/>
      <c r="DH103" s="48"/>
      <c r="DI103" s="48"/>
      <c r="DJ103" s="48"/>
      <c r="DL103" s="48"/>
      <c r="DM103" s="48"/>
      <c r="DN103" s="48"/>
      <c r="DP103" s="48"/>
      <c r="DQ103" s="48"/>
      <c r="DR103" s="48"/>
      <c r="DT103" s="48"/>
      <c r="DU103" s="48"/>
      <c r="DV103" s="48"/>
      <c r="DX103" s="48"/>
      <c r="DY103" s="48"/>
      <c r="DZ103" s="48"/>
      <c r="EB103" s="48"/>
      <c r="EC103" s="48"/>
      <c r="ED103" s="48"/>
      <c r="EF103" s="48"/>
      <c r="EG103" s="48"/>
      <c r="EH103" s="48"/>
      <c r="EJ103" s="48"/>
      <c r="EK103" s="48"/>
      <c r="EL103" s="48"/>
      <c r="EN103" s="48"/>
      <c r="EO103" s="48"/>
      <c r="EP103" s="48"/>
    </row>
    <row r="104" spans="1:146" s="50" customFormat="1" ht="15" hidden="1" customHeight="1" x14ac:dyDescent="0.2">
      <c r="A104" s="48"/>
      <c r="B104" s="59" t="s">
        <v>190</v>
      </c>
      <c r="C104" s="59" t="s">
        <v>191</v>
      </c>
      <c r="D104" s="60">
        <v>0</v>
      </c>
      <c r="E104" s="60">
        <v>0</v>
      </c>
      <c r="F104" s="60">
        <f t="shared" si="38"/>
        <v>0</v>
      </c>
      <c r="G104" s="60">
        <v>0</v>
      </c>
      <c r="H104" s="60">
        <v>0</v>
      </c>
      <c r="I104" s="60">
        <f t="shared" si="39"/>
        <v>0</v>
      </c>
      <c r="J104" s="60">
        <f t="shared" si="40"/>
        <v>0</v>
      </c>
      <c r="K104" s="48"/>
      <c r="L104" s="48"/>
      <c r="M104" s="86">
        <v>0</v>
      </c>
      <c r="N104" s="58">
        <f t="shared" si="30"/>
        <v>0</v>
      </c>
      <c r="P104" s="48"/>
      <c r="Q104" s="48"/>
      <c r="R104" s="48"/>
      <c r="T104" s="48"/>
      <c r="U104" s="48"/>
      <c r="V104" s="48"/>
      <c r="X104" s="48"/>
      <c r="Y104" s="48"/>
      <c r="Z104" s="48"/>
      <c r="AB104" s="48"/>
      <c r="AC104" s="48"/>
      <c r="AD104" s="48"/>
      <c r="AF104" s="48"/>
      <c r="AG104" s="48"/>
      <c r="AH104" s="48"/>
      <c r="AJ104" s="48"/>
      <c r="AK104" s="48"/>
      <c r="AL104" s="48"/>
      <c r="AN104" s="48"/>
      <c r="AO104" s="48"/>
      <c r="AP104" s="48"/>
      <c r="AR104" s="48"/>
      <c r="AS104" s="48"/>
      <c r="AT104" s="48"/>
      <c r="AV104" s="48"/>
      <c r="AW104" s="48"/>
      <c r="AX104" s="48"/>
      <c r="AZ104" s="48"/>
      <c r="BA104" s="48"/>
      <c r="BB104" s="48"/>
      <c r="BD104" s="48"/>
      <c r="BE104" s="48"/>
      <c r="BF104" s="48"/>
      <c r="BH104" s="48"/>
      <c r="BI104" s="48"/>
      <c r="BJ104" s="48"/>
      <c r="BL104" s="48"/>
      <c r="BM104" s="48"/>
      <c r="BN104" s="48"/>
      <c r="BP104" s="48"/>
      <c r="BQ104" s="48"/>
      <c r="BR104" s="48"/>
      <c r="BT104" s="48"/>
      <c r="BU104" s="48"/>
      <c r="BV104" s="48"/>
      <c r="BX104" s="48"/>
      <c r="BY104" s="48"/>
      <c r="BZ104" s="48"/>
      <c r="CB104" s="48"/>
      <c r="CC104" s="48"/>
      <c r="CD104" s="48"/>
      <c r="CF104" s="48"/>
      <c r="CG104" s="48"/>
      <c r="CH104" s="48"/>
      <c r="CJ104" s="48"/>
      <c r="CK104" s="48"/>
      <c r="CL104" s="48"/>
      <c r="CN104" s="48"/>
      <c r="CO104" s="48"/>
      <c r="CP104" s="48"/>
      <c r="CR104" s="48"/>
      <c r="CS104" s="48"/>
      <c r="CT104" s="48"/>
      <c r="CV104" s="48"/>
      <c r="CW104" s="48"/>
      <c r="CX104" s="48"/>
      <c r="CZ104" s="48"/>
      <c r="DA104" s="48"/>
      <c r="DB104" s="48"/>
      <c r="DD104" s="48"/>
      <c r="DE104" s="48"/>
      <c r="DF104" s="48"/>
      <c r="DH104" s="48"/>
      <c r="DI104" s="48"/>
      <c r="DJ104" s="48"/>
      <c r="DL104" s="48"/>
      <c r="DM104" s="48"/>
      <c r="DN104" s="48"/>
      <c r="DP104" s="48"/>
      <c r="DQ104" s="48"/>
      <c r="DR104" s="48"/>
      <c r="DT104" s="48"/>
      <c r="DU104" s="48"/>
      <c r="DV104" s="48"/>
      <c r="DX104" s="48"/>
      <c r="DY104" s="48"/>
      <c r="DZ104" s="48"/>
      <c r="EB104" s="48"/>
      <c r="EC104" s="48"/>
      <c r="ED104" s="48"/>
      <c r="EF104" s="48"/>
      <c r="EG104" s="48"/>
      <c r="EH104" s="48"/>
      <c r="EJ104" s="48"/>
      <c r="EK104" s="48"/>
      <c r="EL104" s="48"/>
      <c r="EN104" s="48"/>
      <c r="EO104" s="48"/>
      <c r="EP104" s="48"/>
    </row>
    <row r="105" spans="1:146" s="50" customFormat="1" ht="15" hidden="1" customHeight="1" x14ac:dyDescent="0.2">
      <c r="A105" s="48"/>
      <c r="B105" s="59" t="s">
        <v>192</v>
      </c>
      <c r="C105" s="59" t="s">
        <v>193</v>
      </c>
      <c r="D105" s="60">
        <v>0</v>
      </c>
      <c r="E105" s="60">
        <v>0</v>
      </c>
      <c r="F105" s="60">
        <f t="shared" si="38"/>
        <v>0</v>
      </c>
      <c r="G105" s="60">
        <v>0</v>
      </c>
      <c r="H105" s="60">
        <v>0</v>
      </c>
      <c r="I105" s="60">
        <f t="shared" si="39"/>
        <v>0</v>
      </c>
      <c r="J105" s="60">
        <f t="shared" si="40"/>
        <v>0</v>
      </c>
      <c r="K105" s="48"/>
      <c r="L105" s="48"/>
      <c r="M105" s="86">
        <v>0</v>
      </c>
      <c r="N105" s="58">
        <f t="shared" si="30"/>
        <v>0</v>
      </c>
      <c r="P105" s="48"/>
      <c r="Q105" s="48"/>
      <c r="R105" s="48"/>
      <c r="T105" s="48"/>
      <c r="U105" s="48"/>
      <c r="V105" s="48"/>
      <c r="X105" s="48"/>
      <c r="Y105" s="48"/>
      <c r="Z105" s="48"/>
      <c r="AB105" s="48"/>
      <c r="AC105" s="48"/>
      <c r="AD105" s="48"/>
      <c r="AF105" s="48"/>
      <c r="AG105" s="48"/>
      <c r="AH105" s="48"/>
      <c r="AJ105" s="48"/>
      <c r="AK105" s="48"/>
      <c r="AL105" s="48"/>
      <c r="AN105" s="48"/>
      <c r="AO105" s="48"/>
      <c r="AP105" s="48"/>
      <c r="AR105" s="48"/>
      <c r="AS105" s="48"/>
      <c r="AT105" s="48"/>
      <c r="AV105" s="48"/>
      <c r="AW105" s="48"/>
      <c r="AX105" s="48"/>
      <c r="AZ105" s="48"/>
      <c r="BA105" s="48"/>
      <c r="BB105" s="48"/>
      <c r="BD105" s="48"/>
      <c r="BE105" s="48"/>
      <c r="BF105" s="48"/>
      <c r="BH105" s="48"/>
      <c r="BI105" s="48"/>
      <c r="BJ105" s="48"/>
      <c r="BL105" s="48"/>
      <c r="BM105" s="48"/>
      <c r="BN105" s="48"/>
      <c r="BP105" s="48"/>
      <c r="BQ105" s="48"/>
      <c r="BR105" s="48"/>
      <c r="BT105" s="48"/>
      <c r="BU105" s="48"/>
      <c r="BV105" s="48"/>
      <c r="BX105" s="48"/>
      <c r="BY105" s="48"/>
      <c r="BZ105" s="48"/>
      <c r="CB105" s="48"/>
      <c r="CC105" s="48"/>
      <c r="CD105" s="48"/>
      <c r="CF105" s="48"/>
      <c r="CG105" s="48"/>
      <c r="CH105" s="48"/>
      <c r="CJ105" s="48"/>
      <c r="CK105" s="48"/>
      <c r="CL105" s="48"/>
      <c r="CN105" s="48"/>
      <c r="CO105" s="48"/>
      <c r="CP105" s="48"/>
      <c r="CR105" s="48"/>
      <c r="CS105" s="48"/>
      <c r="CT105" s="48"/>
      <c r="CV105" s="48"/>
      <c r="CW105" s="48"/>
      <c r="CX105" s="48"/>
      <c r="CZ105" s="48"/>
      <c r="DA105" s="48"/>
      <c r="DB105" s="48"/>
      <c r="DD105" s="48"/>
      <c r="DE105" s="48"/>
      <c r="DF105" s="48"/>
      <c r="DH105" s="48"/>
      <c r="DI105" s="48"/>
      <c r="DJ105" s="48"/>
      <c r="DL105" s="48"/>
      <c r="DM105" s="48"/>
      <c r="DN105" s="48"/>
      <c r="DP105" s="48"/>
      <c r="DQ105" s="48"/>
      <c r="DR105" s="48"/>
      <c r="DT105" s="48"/>
      <c r="DU105" s="48"/>
      <c r="DV105" s="48"/>
      <c r="DX105" s="48"/>
      <c r="DY105" s="48"/>
      <c r="DZ105" s="48"/>
      <c r="EB105" s="48"/>
      <c r="EC105" s="48"/>
      <c r="ED105" s="48"/>
      <c r="EF105" s="48"/>
      <c r="EG105" s="48"/>
      <c r="EH105" s="48"/>
      <c r="EJ105" s="48"/>
      <c r="EK105" s="48"/>
      <c r="EL105" s="48"/>
      <c r="EN105" s="48"/>
      <c r="EO105" s="48"/>
      <c r="EP105" s="48"/>
    </row>
    <row r="106" spans="1:146" s="57" customFormat="1" ht="15" hidden="1" customHeight="1" x14ac:dyDescent="0.2">
      <c r="A106" s="53"/>
      <c r="B106" s="55" t="s">
        <v>194</v>
      </c>
      <c r="C106" s="55" t="s">
        <v>195</v>
      </c>
      <c r="D106" s="56">
        <f t="shared" ref="D106:J106" si="41">SUM(D107:D119)</f>
        <v>0</v>
      </c>
      <c r="E106" s="56">
        <f t="shared" si="41"/>
        <v>0</v>
      </c>
      <c r="F106" s="56">
        <f t="shared" si="41"/>
        <v>0</v>
      </c>
      <c r="G106" s="56">
        <f t="shared" si="41"/>
        <v>0</v>
      </c>
      <c r="H106" s="56">
        <f t="shared" si="41"/>
        <v>0</v>
      </c>
      <c r="I106" s="56">
        <f t="shared" si="41"/>
        <v>0</v>
      </c>
      <c r="J106" s="56">
        <f t="shared" si="41"/>
        <v>0</v>
      </c>
      <c r="K106" s="53"/>
      <c r="L106" s="53"/>
      <c r="M106" s="58">
        <v>0</v>
      </c>
      <c r="N106" s="58">
        <f t="shared" si="30"/>
        <v>0</v>
      </c>
      <c r="P106" s="53"/>
      <c r="Q106" s="53"/>
      <c r="R106" s="53"/>
      <c r="T106" s="53"/>
      <c r="U106" s="53"/>
      <c r="V106" s="53"/>
      <c r="X106" s="53"/>
      <c r="Y106" s="53"/>
      <c r="Z106" s="53"/>
      <c r="AB106" s="53"/>
      <c r="AC106" s="53"/>
      <c r="AD106" s="53"/>
      <c r="AF106" s="53"/>
      <c r="AG106" s="53"/>
      <c r="AH106" s="53"/>
      <c r="AJ106" s="53"/>
      <c r="AK106" s="53"/>
      <c r="AL106" s="53"/>
      <c r="AN106" s="53"/>
      <c r="AO106" s="53"/>
      <c r="AP106" s="53"/>
      <c r="AR106" s="53"/>
      <c r="AS106" s="53"/>
      <c r="AT106" s="53"/>
      <c r="AV106" s="53"/>
      <c r="AW106" s="53"/>
      <c r="AX106" s="53"/>
      <c r="AZ106" s="53"/>
      <c r="BA106" s="53"/>
      <c r="BB106" s="53"/>
      <c r="BD106" s="53"/>
      <c r="BE106" s="53"/>
      <c r="BF106" s="53"/>
      <c r="BH106" s="53"/>
      <c r="BI106" s="53"/>
      <c r="BJ106" s="53"/>
      <c r="BL106" s="53"/>
      <c r="BM106" s="53"/>
      <c r="BN106" s="53"/>
      <c r="BP106" s="53"/>
      <c r="BQ106" s="53"/>
      <c r="BR106" s="53"/>
      <c r="BT106" s="53"/>
      <c r="BU106" s="53"/>
      <c r="BV106" s="53"/>
      <c r="BX106" s="53"/>
      <c r="BY106" s="53"/>
      <c r="BZ106" s="53"/>
      <c r="CB106" s="53"/>
      <c r="CC106" s="53"/>
      <c r="CD106" s="53"/>
      <c r="CF106" s="53"/>
      <c r="CG106" s="53"/>
      <c r="CH106" s="53"/>
      <c r="CJ106" s="53"/>
      <c r="CK106" s="53"/>
      <c r="CL106" s="53"/>
      <c r="CN106" s="53"/>
      <c r="CO106" s="53"/>
      <c r="CP106" s="53"/>
      <c r="CR106" s="53"/>
      <c r="CS106" s="53"/>
      <c r="CT106" s="53"/>
      <c r="CV106" s="53"/>
      <c r="CW106" s="53"/>
      <c r="CX106" s="53"/>
      <c r="CZ106" s="53"/>
      <c r="DA106" s="53"/>
      <c r="DB106" s="53"/>
      <c r="DD106" s="53"/>
      <c r="DE106" s="53"/>
      <c r="DF106" s="53"/>
      <c r="DH106" s="53"/>
      <c r="DI106" s="53"/>
      <c r="DJ106" s="53"/>
      <c r="DL106" s="53"/>
      <c r="DM106" s="53"/>
      <c r="DN106" s="53"/>
      <c r="DP106" s="53"/>
      <c r="DQ106" s="53"/>
      <c r="DR106" s="53"/>
      <c r="DT106" s="53"/>
      <c r="DU106" s="53"/>
      <c r="DV106" s="53"/>
      <c r="DX106" s="53"/>
      <c r="DY106" s="53"/>
      <c r="DZ106" s="53"/>
      <c r="EB106" s="53"/>
      <c r="EC106" s="53"/>
      <c r="ED106" s="53"/>
      <c r="EF106" s="53"/>
      <c r="EG106" s="53"/>
      <c r="EH106" s="53"/>
      <c r="EJ106" s="53"/>
      <c r="EK106" s="53"/>
      <c r="EL106" s="53"/>
      <c r="EN106" s="53"/>
      <c r="EO106" s="53"/>
      <c r="EP106" s="53"/>
    </row>
    <row r="107" spans="1:146" s="50" customFormat="1" ht="15" hidden="1" customHeight="1" x14ac:dyDescent="0.2">
      <c r="A107" s="48"/>
      <c r="B107" s="59" t="s">
        <v>196</v>
      </c>
      <c r="C107" s="59" t="s">
        <v>169</v>
      </c>
      <c r="D107" s="60">
        <v>0</v>
      </c>
      <c r="E107" s="60">
        <v>0</v>
      </c>
      <c r="F107" s="60">
        <f t="shared" ref="F107:F119" si="42">+D107+E107</f>
        <v>0</v>
      </c>
      <c r="G107" s="60">
        <v>0</v>
      </c>
      <c r="H107" s="60">
        <v>0</v>
      </c>
      <c r="I107" s="60">
        <f t="shared" si="39"/>
        <v>0</v>
      </c>
      <c r="J107" s="60">
        <f t="shared" si="40"/>
        <v>0</v>
      </c>
      <c r="K107" s="48"/>
      <c r="L107" s="48"/>
      <c r="M107" s="86">
        <v>0</v>
      </c>
      <c r="N107" s="58">
        <f t="shared" si="30"/>
        <v>0</v>
      </c>
      <c r="P107" s="48"/>
      <c r="Q107" s="48"/>
      <c r="R107" s="48"/>
      <c r="T107" s="48"/>
      <c r="U107" s="48"/>
      <c r="V107" s="48"/>
      <c r="X107" s="48"/>
      <c r="Y107" s="48"/>
      <c r="Z107" s="48"/>
      <c r="AB107" s="48"/>
      <c r="AC107" s="48"/>
      <c r="AD107" s="48"/>
      <c r="AF107" s="48"/>
      <c r="AG107" s="48"/>
      <c r="AH107" s="48"/>
      <c r="AJ107" s="48"/>
      <c r="AK107" s="48"/>
      <c r="AL107" s="48"/>
      <c r="AN107" s="48"/>
      <c r="AO107" s="48"/>
      <c r="AP107" s="48"/>
      <c r="AR107" s="48"/>
      <c r="AS107" s="48"/>
      <c r="AT107" s="48"/>
      <c r="AV107" s="48"/>
      <c r="AW107" s="48"/>
      <c r="AX107" s="48"/>
      <c r="AZ107" s="48"/>
      <c r="BA107" s="48"/>
      <c r="BB107" s="48"/>
      <c r="BD107" s="48"/>
      <c r="BE107" s="48"/>
      <c r="BF107" s="48"/>
      <c r="BH107" s="48"/>
      <c r="BI107" s="48"/>
      <c r="BJ107" s="48"/>
      <c r="BL107" s="48"/>
      <c r="BM107" s="48"/>
      <c r="BN107" s="48"/>
      <c r="BP107" s="48"/>
      <c r="BQ107" s="48"/>
      <c r="BR107" s="48"/>
      <c r="BT107" s="48"/>
      <c r="BU107" s="48"/>
      <c r="BV107" s="48"/>
      <c r="BX107" s="48"/>
      <c r="BY107" s="48"/>
      <c r="BZ107" s="48"/>
      <c r="CB107" s="48"/>
      <c r="CC107" s="48"/>
      <c r="CD107" s="48"/>
      <c r="CF107" s="48"/>
      <c r="CG107" s="48"/>
      <c r="CH107" s="48"/>
      <c r="CJ107" s="48"/>
      <c r="CK107" s="48"/>
      <c r="CL107" s="48"/>
      <c r="CN107" s="48"/>
      <c r="CO107" s="48"/>
      <c r="CP107" s="48"/>
      <c r="CR107" s="48"/>
      <c r="CS107" s="48"/>
      <c r="CT107" s="48"/>
      <c r="CV107" s="48"/>
      <c r="CW107" s="48"/>
      <c r="CX107" s="48"/>
      <c r="CZ107" s="48"/>
      <c r="DA107" s="48"/>
      <c r="DB107" s="48"/>
      <c r="DD107" s="48"/>
      <c r="DE107" s="48"/>
      <c r="DF107" s="48"/>
      <c r="DH107" s="48"/>
      <c r="DI107" s="48"/>
      <c r="DJ107" s="48"/>
      <c r="DL107" s="48"/>
      <c r="DM107" s="48"/>
      <c r="DN107" s="48"/>
      <c r="DP107" s="48"/>
      <c r="DQ107" s="48"/>
      <c r="DR107" s="48"/>
      <c r="DT107" s="48"/>
      <c r="DU107" s="48"/>
      <c r="DV107" s="48"/>
      <c r="DX107" s="48"/>
      <c r="DY107" s="48"/>
      <c r="DZ107" s="48"/>
      <c r="EB107" s="48"/>
      <c r="EC107" s="48"/>
      <c r="ED107" s="48"/>
      <c r="EF107" s="48"/>
      <c r="EG107" s="48"/>
      <c r="EH107" s="48"/>
      <c r="EJ107" s="48"/>
      <c r="EK107" s="48"/>
      <c r="EL107" s="48"/>
      <c r="EN107" s="48"/>
      <c r="EO107" s="48"/>
      <c r="EP107" s="48"/>
    </row>
    <row r="108" spans="1:146" s="50" customFormat="1" ht="15" hidden="1" customHeight="1" x14ac:dyDescent="0.2">
      <c r="A108" s="48"/>
      <c r="B108" s="59" t="s">
        <v>197</v>
      </c>
      <c r="C108" s="59" t="s">
        <v>171</v>
      </c>
      <c r="D108" s="60">
        <v>0</v>
      </c>
      <c r="E108" s="60">
        <v>0</v>
      </c>
      <c r="F108" s="60">
        <f t="shared" si="42"/>
        <v>0</v>
      </c>
      <c r="G108" s="60">
        <v>0</v>
      </c>
      <c r="H108" s="60">
        <v>0</v>
      </c>
      <c r="I108" s="60">
        <f t="shared" si="39"/>
        <v>0</v>
      </c>
      <c r="J108" s="60">
        <f t="shared" si="40"/>
        <v>0</v>
      </c>
      <c r="K108" s="48"/>
      <c r="L108" s="48"/>
      <c r="M108" s="86">
        <v>0</v>
      </c>
      <c r="N108" s="58">
        <f t="shared" si="30"/>
        <v>0</v>
      </c>
      <c r="P108" s="48"/>
      <c r="Q108" s="48"/>
      <c r="R108" s="48"/>
      <c r="T108" s="48"/>
      <c r="U108" s="48"/>
      <c r="V108" s="48"/>
      <c r="X108" s="48"/>
      <c r="Y108" s="48"/>
      <c r="Z108" s="48"/>
      <c r="AB108" s="48"/>
      <c r="AC108" s="48"/>
      <c r="AD108" s="48"/>
      <c r="AF108" s="48"/>
      <c r="AG108" s="48"/>
      <c r="AH108" s="48"/>
      <c r="AJ108" s="48"/>
      <c r="AK108" s="48"/>
      <c r="AL108" s="48"/>
      <c r="AN108" s="48"/>
      <c r="AO108" s="48"/>
      <c r="AP108" s="48"/>
      <c r="AR108" s="48"/>
      <c r="AS108" s="48"/>
      <c r="AT108" s="48"/>
      <c r="AV108" s="48"/>
      <c r="AW108" s="48"/>
      <c r="AX108" s="48"/>
      <c r="AZ108" s="48"/>
      <c r="BA108" s="48"/>
      <c r="BB108" s="48"/>
      <c r="BD108" s="48"/>
      <c r="BE108" s="48"/>
      <c r="BF108" s="48"/>
      <c r="BH108" s="48"/>
      <c r="BI108" s="48"/>
      <c r="BJ108" s="48"/>
      <c r="BL108" s="48"/>
      <c r="BM108" s="48"/>
      <c r="BN108" s="48"/>
      <c r="BP108" s="48"/>
      <c r="BQ108" s="48"/>
      <c r="BR108" s="48"/>
      <c r="BT108" s="48"/>
      <c r="BU108" s="48"/>
      <c r="BV108" s="48"/>
      <c r="BX108" s="48"/>
      <c r="BY108" s="48"/>
      <c r="BZ108" s="48"/>
      <c r="CB108" s="48"/>
      <c r="CC108" s="48"/>
      <c r="CD108" s="48"/>
      <c r="CF108" s="48"/>
      <c r="CG108" s="48"/>
      <c r="CH108" s="48"/>
      <c r="CJ108" s="48"/>
      <c r="CK108" s="48"/>
      <c r="CL108" s="48"/>
      <c r="CN108" s="48"/>
      <c r="CO108" s="48"/>
      <c r="CP108" s="48"/>
      <c r="CR108" s="48"/>
      <c r="CS108" s="48"/>
      <c r="CT108" s="48"/>
      <c r="CV108" s="48"/>
      <c r="CW108" s="48"/>
      <c r="CX108" s="48"/>
      <c r="CZ108" s="48"/>
      <c r="DA108" s="48"/>
      <c r="DB108" s="48"/>
      <c r="DD108" s="48"/>
      <c r="DE108" s="48"/>
      <c r="DF108" s="48"/>
      <c r="DH108" s="48"/>
      <c r="DI108" s="48"/>
      <c r="DJ108" s="48"/>
      <c r="DL108" s="48"/>
      <c r="DM108" s="48"/>
      <c r="DN108" s="48"/>
      <c r="DP108" s="48"/>
      <c r="DQ108" s="48"/>
      <c r="DR108" s="48"/>
      <c r="DT108" s="48"/>
      <c r="DU108" s="48"/>
      <c r="DV108" s="48"/>
      <c r="DX108" s="48"/>
      <c r="DY108" s="48"/>
      <c r="DZ108" s="48"/>
      <c r="EB108" s="48"/>
      <c r="EC108" s="48"/>
      <c r="ED108" s="48"/>
      <c r="EF108" s="48"/>
      <c r="EG108" s="48"/>
      <c r="EH108" s="48"/>
      <c r="EJ108" s="48"/>
      <c r="EK108" s="48"/>
      <c r="EL108" s="48"/>
      <c r="EN108" s="48"/>
      <c r="EO108" s="48"/>
      <c r="EP108" s="48"/>
    </row>
    <row r="109" spans="1:146" s="50" customFormat="1" ht="15" hidden="1" customHeight="1" x14ac:dyDescent="0.2">
      <c r="A109" s="48"/>
      <c r="B109" s="59" t="s">
        <v>198</v>
      </c>
      <c r="C109" s="59" t="s">
        <v>173</v>
      </c>
      <c r="D109" s="60">
        <v>0</v>
      </c>
      <c r="E109" s="60">
        <v>0</v>
      </c>
      <c r="F109" s="60">
        <f t="shared" si="42"/>
        <v>0</v>
      </c>
      <c r="G109" s="60">
        <v>0</v>
      </c>
      <c r="H109" s="60">
        <v>0</v>
      </c>
      <c r="I109" s="60">
        <f t="shared" si="39"/>
        <v>0</v>
      </c>
      <c r="J109" s="60">
        <f t="shared" si="40"/>
        <v>0</v>
      </c>
      <c r="K109" s="48"/>
      <c r="L109" s="48"/>
      <c r="M109" s="86">
        <v>0</v>
      </c>
      <c r="N109" s="58">
        <f t="shared" si="30"/>
        <v>0</v>
      </c>
      <c r="P109" s="48"/>
      <c r="Q109" s="48"/>
      <c r="R109" s="48"/>
      <c r="T109" s="48"/>
      <c r="U109" s="48"/>
      <c r="V109" s="48"/>
      <c r="X109" s="48"/>
      <c r="Y109" s="48"/>
      <c r="Z109" s="48"/>
      <c r="AB109" s="48"/>
      <c r="AC109" s="48"/>
      <c r="AD109" s="48"/>
      <c r="AF109" s="48"/>
      <c r="AG109" s="48"/>
      <c r="AH109" s="48"/>
      <c r="AJ109" s="48"/>
      <c r="AK109" s="48"/>
      <c r="AL109" s="48"/>
      <c r="AN109" s="48"/>
      <c r="AO109" s="48"/>
      <c r="AP109" s="48"/>
      <c r="AR109" s="48"/>
      <c r="AS109" s="48"/>
      <c r="AT109" s="48"/>
      <c r="AV109" s="48"/>
      <c r="AW109" s="48"/>
      <c r="AX109" s="48"/>
      <c r="AZ109" s="48"/>
      <c r="BA109" s="48"/>
      <c r="BB109" s="48"/>
      <c r="BD109" s="48"/>
      <c r="BE109" s="48"/>
      <c r="BF109" s="48"/>
      <c r="BH109" s="48"/>
      <c r="BI109" s="48"/>
      <c r="BJ109" s="48"/>
      <c r="BL109" s="48"/>
      <c r="BM109" s="48"/>
      <c r="BN109" s="48"/>
      <c r="BP109" s="48"/>
      <c r="BQ109" s="48"/>
      <c r="BR109" s="48"/>
      <c r="BT109" s="48"/>
      <c r="BU109" s="48"/>
      <c r="BV109" s="48"/>
      <c r="BX109" s="48"/>
      <c r="BY109" s="48"/>
      <c r="BZ109" s="48"/>
      <c r="CB109" s="48"/>
      <c r="CC109" s="48"/>
      <c r="CD109" s="48"/>
      <c r="CF109" s="48"/>
      <c r="CG109" s="48"/>
      <c r="CH109" s="48"/>
      <c r="CJ109" s="48"/>
      <c r="CK109" s="48"/>
      <c r="CL109" s="48"/>
      <c r="CN109" s="48"/>
      <c r="CO109" s="48"/>
      <c r="CP109" s="48"/>
      <c r="CR109" s="48"/>
      <c r="CS109" s="48"/>
      <c r="CT109" s="48"/>
      <c r="CV109" s="48"/>
      <c r="CW109" s="48"/>
      <c r="CX109" s="48"/>
      <c r="CZ109" s="48"/>
      <c r="DA109" s="48"/>
      <c r="DB109" s="48"/>
      <c r="DD109" s="48"/>
      <c r="DE109" s="48"/>
      <c r="DF109" s="48"/>
      <c r="DH109" s="48"/>
      <c r="DI109" s="48"/>
      <c r="DJ109" s="48"/>
      <c r="DL109" s="48"/>
      <c r="DM109" s="48"/>
      <c r="DN109" s="48"/>
      <c r="DP109" s="48"/>
      <c r="DQ109" s="48"/>
      <c r="DR109" s="48"/>
      <c r="DT109" s="48"/>
      <c r="DU109" s="48"/>
      <c r="DV109" s="48"/>
      <c r="DX109" s="48"/>
      <c r="DY109" s="48"/>
      <c r="DZ109" s="48"/>
      <c r="EB109" s="48"/>
      <c r="EC109" s="48"/>
      <c r="ED109" s="48"/>
      <c r="EF109" s="48"/>
      <c r="EG109" s="48"/>
      <c r="EH109" s="48"/>
      <c r="EJ109" s="48"/>
      <c r="EK109" s="48"/>
      <c r="EL109" s="48"/>
      <c r="EN109" s="48"/>
      <c r="EO109" s="48"/>
      <c r="EP109" s="48"/>
    </row>
    <row r="110" spans="1:146" s="50" customFormat="1" ht="15" hidden="1" customHeight="1" x14ac:dyDescent="0.2">
      <c r="A110" s="48"/>
      <c r="B110" s="59" t="s">
        <v>199</v>
      </c>
      <c r="C110" s="59" t="s">
        <v>175</v>
      </c>
      <c r="D110" s="60">
        <v>0</v>
      </c>
      <c r="E110" s="60">
        <v>0</v>
      </c>
      <c r="F110" s="60">
        <f t="shared" si="42"/>
        <v>0</v>
      </c>
      <c r="G110" s="60">
        <v>0</v>
      </c>
      <c r="H110" s="60">
        <v>0</v>
      </c>
      <c r="I110" s="60">
        <f t="shared" si="39"/>
        <v>0</v>
      </c>
      <c r="J110" s="60">
        <f t="shared" si="40"/>
        <v>0</v>
      </c>
      <c r="K110" s="48"/>
      <c r="L110" s="48"/>
      <c r="M110" s="86">
        <v>0</v>
      </c>
      <c r="N110" s="58">
        <f t="shared" si="30"/>
        <v>0</v>
      </c>
      <c r="P110" s="48"/>
      <c r="Q110" s="48"/>
      <c r="R110" s="48"/>
      <c r="T110" s="48"/>
      <c r="U110" s="48"/>
      <c r="V110" s="48"/>
      <c r="X110" s="48"/>
      <c r="Y110" s="48"/>
      <c r="Z110" s="48"/>
      <c r="AB110" s="48"/>
      <c r="AC110" s="48"/>
      <c r="AD110" s="48"/>
      <c r="AF110" s="48"/>
      <c r="AG110" s="48"/>
      <c r="AH110" s="48"/>
      <c r="AJ110" s="48"/>
      <c r="AK110" s="48"/>
      <c r="AL110" s="48"/>
      <c r="AN110" s="48"/>
      <c r="AO110" s="48"/>
      <c r="AP110" s="48"/>
      <c r="AR110" s="48"/>
      <c r="AS110" s="48"/>
      <c r="AT110" s="48"/>
      <c r="AV110" s="48"/>
      <c r="AW110" s="48"/>
      <c r="AX110" s="48"/>
      <c r="AZ110" s="48"/>
      <c r="BA110" s="48"/>
      <c r="BB110" s="48"/>
      <c r="BD110" s="48"/>
      <c r="BE110" s="48"/>
      <c r="BF110" s="48"/>
      <c r="BH110" s="48"/>
      <c r="BI110" s="48"/>
      <c r="BJ110" s="48"/>
      <c r="BL110" s="48"/>
      <c r="BM110" s="48"/>
      <c r="BN110" s="48"/>
      <c r="BP110" s="48"/>
      <c r="BQ110" s="48"/>
      <c r="BR110" s="48"/>
      <c r="BT110" s="48"/>
      <c r="BU110" s="48"/>
      <c r="BV110" s="48"/>
      <c r="BX110" s="48"/>
      <c r="BY110" s="48"/>
      <c r="BZ110" s="48"/>
      <c r="CB110" s="48"/>
      <c r="CC110" s="48"/>
      <c r="CD110" s="48"/>
      <c r="CF110" s="48"/>
      <c r="CG110" s="48"/>
      <c r="CH110" s="48"/>
      <c r="CJ110" s="48"/>
      <c r="CK110" s="48"/>
      <c r="CL110" s="48"/>
      <c r="CN110" s="48"/>
      <c r="CO110" s="48"/>
      <c r="CP110" s="48"/>
      <c r="CR110" s="48"/>
      <c r="CS110" s="48"/>
      <c r="CT110" s="48"/>
      <c r="CV110" s="48"/>
      <c r="CW110" s="48"/>
      <c r="CX110" s="48"/>
      <c r="CZ110" s="48"/>
      <c r="DA110" s="48"/>
      <c r="DB110" s="48"/>
      <c r="DD110" s="48"/>
      <c r="DE110" s="48"/>
      <c r="DF110" s="48"/>
      <c r="DH110" s="48"/>
      <c r="DI110" s="48"/>
      <c r="DJ110" s="48"/>
      <c r="DL110" s="48"/>
      <c r="DM110" s="48"/>
      <c r="DN110" s="48"/>
      <c r="DP110" s="48"/>
      <c r="DQ110" s="48"/>
      <c r="DR110" s="48"/>
      <c r="DT110" s="48"/>
      <c r="DU110" s="48"/>
      <c r="DV110" s="48"/>
      <c r="DX110" s="48"/>
      <c r="DY110" s="48"/>
      <c r="DZ110" s="48"/>
      <c r="EB110" s="48"/>
      <c r="EC110" s="48"/>
      <c r="ED110" s="48"/>
      <c r="EF110" s="48"/>
      <c r="EG110" s="48"/>
      <c r="EH110" s="48"/>
      <c r="EJ110" s="48"/>
      <c r="EK110" s="48"/>
      <c r="EL110" s="48"/>
      <c r="EN110" s="48"/>
      <c r="EO110" s="48"/>
      <c r="EP110" s="48"/>
    </row>
    <row r="111" spans="1:146" s="50" customFormat="1" ht="15" hidden="1" customHeight="1" x14ac:dyDescent="0.2">
      <c r="A111" s="48"/>
      <c r="B111" s="59" t="s">
        <v>200</v>
      </c>
      <c r="C111" s="59" t="s">
        <v>177</v>
      </c>
      <c r="D111" s="60">
        <v>0</v>
      </c>
      <c r="E111" s="60">
        <v>0</v>
      </c>
      <c r="F111" s="60">
        <f t="shared" si="42"/>
        <v>0</v>
      </c>
      <c r="G111" s="60">
        <v>0</v>
      </c>
      <c r="H111" s="60">
        <v>0</v>
      </c>
      <c r="I111" s="60">
        <f t="shared" si="39"/>
        <v>0</v>
      </c>
      <c r="J111" s="60">
        <f t="shared" si="40"/>
        <v>0</v>
      </c>
      <c r="K111" s="48"/>
      <c r="L111" s="48"/>
      <c r="M111" s="86">
        <v>0</v>
      </c>
      <c r="N111" s="58">
        <f t="shared" si="30"/>
        <v>0</v>
      </c>
      <c r="P111" s="48"/>
      <c r="Q111" s="48"/>
      <c r="R111" s="48"/>
      <c r="T111" s="48"/>
      <c r="U111" s="48"/>
      <c r="V111" s="48"/>
      <c r="X111" s="48"/>
      <c r="Y111" s="48"/>
      <c r="Z111" s="48"/>
      <c r="AB111" s="48"/>
      <c r="AC111" s="48"/>
      <c r="AD111" s="48"/>
      <c r="AF111" s="48"/>
      <c r="AG111" s="48"/>
      <c r="AH111" s="48"/>
      <c r="AJ111" s="48"/>
      <c r="AK111" s="48"/>
      <c r="AL111" s="48"/>
      <c r="AN111" s="48"/>
      <c r="AO111" s="48"/>
      <c r="AP111" s="48"/>
      <c r="AR111" s="48"/>
      <c r="AS111" s="48"/>
      <c r="AT111" s="48"/>
      <c r="AV111" s="48"/>
      <c r="AW111" s="48"/>
      <c r="AX111" s="48"/>
      <c r="AZ111" s="48"/>
      <c r="BA111" s="48"/>
      <c r="BB111" s="48"/>
      <c r="BD111" s="48"/>
      <c r="BE111" s="48"/>
      <c r="BF111" s="48"/>
      <c r="BH111" s="48"/>
      <c r="BI111" s="48"/>
      <c r="BJ111" s="48"/>
      <c r="BL111" s="48"/>
      <c r="BM111" s="48"/>
      <c r="BN111" s="48"/>
      <c r="BP111" s="48"/>
      <c r="BQ111" s="48"/>
      <c r="BR111" s="48"/>
      <c r="BT111" s="48"/>
      <c r="BU111" s="48"/>
      <c r="BV111" s="48"/>
      <c r="BX111" s="48"/>
      <c r="BY111" s="48"/>
      <c r="BZ111" s="48"/>
      <c r="CB111" s="48"/>
      <c r="CC111" s="48"/>
      <c r="CD111" s="48"/>
      <c r="CF111" s="48"/>
      <c r="CG111" s="48"/>
      <c r="CH111" s="48"/>
      <c r="CJ111" s="48"/>
      <c r="CK111" s="48"/>
      <c r="CL111" s="48"/>
      <c r="CN111" s="48"/>
      <c r="CO111" s="48"/>
      <c r="CP111" s="48"/>
      <c r="CR111" s="48"/>
      <c r="CS111" s="48"/>
      <c r="CT111" s="48"/>
      <c r="CV111" s="48"/>
      <c r="CW111" s="48"/>
      <c r="CX111" s="48"/>
      <c r="CZ111" s="48"/>
      <c r="DA111" s="48"/>
      <c r="DB111" s="48"/>
      <c r="DD111" s="48"/>
      <c r="DE111" s="48"/>
      <c r="DF111" s="48"/>
      <c r="DH111" s="48"/>
      <c r="DI111" s="48"/>
      <c r="DJ111" s="48"/>
      <c r="DL111" s="48"/>
      <c r="DM111" s="48"/>
      <c r="DN111" s="48"/>
      <c r="DP111" s="48"/>
      <c r="DQ111" s="48"/>
      <c r="DR111" s="48"/>
      <c r="DT111" s="48"/>
      <c r="DU111" s="48"/>
      <c r="DV111" s="48"/>
      <c r="DX111" s="48"/>
      <c r="DY111" s="48"/>
      <c r="DZ111" s="48"/>
      <c r="EB111" s="48"/>
      <c r="EC111" s="48"/>
      <c r="ED111" s="48"/>
      <c r="EF111" s="48"/>
      <c r="EG111" s="48"/>
      <c r="EH111" s="48"/>
      <c r="EJ111" s="48"/>
      <c r="EK111" s="48"/>
      <c r="EL111" s="48"/>
      <c r="EN111" s="48"/>
      <c r="EO111" s="48"/>
      <c r="EP111" s="48"/>
    </row>
    <row r="112" spans="1:146" s="50" customFormat="1" ht="15" hidden="1" customHeight="1" x14ac:dyDescent="0.2">
      <c r="A112" s="48"/>
      <c r="B112" s="59" t="s">
        <v>201</v>
      </c>
      <c r="C112" s="59" t="s">
        <v>179</v>
      </c>
      <c r="D112" s="60">
        <v>0</v>
      </c>
      <c r="E112" s="60">
        <v>0</v>
      </c>
      <c r="F112" s="60">
        <f t="shared" si="42"/>
        <v>0</v>
      </c>
      <c r="G112" s="60">
        <v>0</v>
      </c>
      <c r="H112" s="60">
        <v>0</v>
      </c>
      <c r="I112" s="60">
        <f t="shared" si="39"/>
        <v>0</v>
      </c>
      <c r="J112" s="60">
        <f t="shared" si="40"/>
        <v>0</v>
      </c>
      <c r="K112" s="48"/>
      <c r="L112" s="48"/>
      <c r="M112" s="86">
        <v>0</v>
      </c>
      <c r="N112" s="58">
        <f t="shared" si="30"/>
        <v>0</v>
      </c>
      <c r="P112" s="48"/>
      <c r="Q112" s="48"/>
      <c r="R112" s="48"/>
      <c r="T112" s="48"/>
      <c r="U112" s="48"/>
      <c r="V112" s="48"/>
      <c r="X112" s="48"/>
      <c r="Y112" s="48"/>
      <c r="Z112" s="48"/>
      <c r="AB112" s="48"/>
      <c r="AC112" s="48"/>
      <c r="AD112" s="48"/>
      <c r="AF112" s="48"/>
      <c r="AG112" s="48"/>
      <c r="AH112" s="48"/>
      <c r="AJ112" s="48"/>
      <c r="AK112" s="48"/>
      <c r="AL112" s="48"/>
      <c r="AN112" s="48"/>
      <c r="AO112" s="48"/>
      <c r="AP112" s="48"/>
      <c r="AR112" s="48"/>
      <c r="AS112" s="48"/>
      <c r="AT112" s="48"/>
      <c r="AV112" s="48"/>
      <c r="AW112" s="48"/>
      <c r="AX112" s="48"/>
      <c r="AZ112" s="48"/>
      <c r="BA112" s="48"/>
      <c r="BB112" s="48"/>
      <c r="BD112" s="48"/>
      <c r="BE112" s="48"/>
      <c r="BF112" s="48"/>
      <c r="BH112" s="48"/>
      <c r="BI112" s="48"/>
      <c r="BJ112" s="48"/>
      <c r="BL112" s="48"/>
      <c r="BM112" s="48"/>
      <c r="BN112" s="48"/>
      <c r="BP112" s="48"/>
      <c r="BQ112" s="48"/>
      <c r="BR112" s="48"/>
      <c r="BT112" s="48"/>
      <c r="BU112" s="48"/>
      <c r="BV112" s="48"/>
      <c r="BX112" s="48"/>
      <c r="BY112" s="48"/>
      <c r="BZ112" s="48"/>
      <c r="CB112" s="48"/>
      <c r="CC112" s="48"/>
      <c r="CD112" s="48"/>
      <c r="CF112" s="48"/>
      <c r="CG112" s="48"/>
      <c r="CH112" s="48"/>
      <c r="CJ112" s="48"/>
      <c r="CK112" s="48"/>
      <c r="CL112" s="48"/>
      <c r="CN112" s="48"/>
      <c r="CO112" s="48"/>
      <c r="CP112" s="48"/>
      <c r="CR112" s="48"/>
      <c r="CS112" s="48"/>
      <c r="CT112" s="48"/>
      <c r="CV112" s="48"/>
      <c r="CW112" s="48"/>
      <c r="CX112" s="48"/>
      <c r="CZ112" s="48"/>
      <c r="DA112" s="48"/>
      <c r="DB112" s="48"/>
      <c r="DD112" s="48"/>
      <c r="DE112" s="48"/>
      <c r="DF112" s="48"/>
      <c r="DH112" s="48"/>
      <c r="DI112" s="48"/>
      <c r="DJ112" s="48"/>
      <c r="DL112" s="48"/>
      <c r="DM112" s="48"/>
      <c r="DN112" s="48"/>
      <c r="DP112" s="48"/>
      <c r="DQ112" s="48"/>
      <c r="DR112" s="48"/>
      <c r="DT112" s="48"/>
      <c r="DU112" s="48"/>
      <c r="DV112" s="48"/>
      <c r="DX112" s="48"/>
      <c r="DY112" s="48"/>
      <c r="DZ112" s="48"/>
      <c r="EB112" s="48"/>
      <c r="EC112" s="48"/>
      <c r="ED112" s="48"/>
      <c r="EF112" s="48"/>
      <c r="EG112" s="48"/>
      <c r="EH112" s="48"/>
      <c r="EJ112" s="48"/>
      <c r="EK112" s="48"/>
      <c r="EL112" s="48"/>
      <c r="EN112" s="48"/>
      <c r="EO112" s="48"/>
      <c r="EP112" s="48"/>
    </row>
    <row r="113" spans="1:146" s="50" customFormat="1" ht="15" hidden="1" customHeight="1" x14ac:dyDescent="0.2">
      <c r="A113" s="48"/>
      <c r="B113" s="59" t="s">
        <v>202</v>
      </c>
      <c r="C113" s="59" t="s">
        <v>181</v>
      </c>
      <c r="D113" s="60">
        <v>0</v>
      </c>
      <c r="E113" s="60">
        <v>0</v>
      </c>
      <c r="F113" s="60">
        <f t="shared" si="42"/>
        <v>0</v>
      </c>
      <c r="G113" s="60">
        <v>0</v>
      </c>
      <c r="H113" s="60">
        <v>0</v>
      </c>
      <c r="I113" s="60">
        <f t="shared" si="39"/>
        <v>0</v>
      </c>
      <c r="J113" s="60">
        <f t="shared" si="40"/>
        <v>0</v>
      </c>
      <c r="K113" s="48"/>
      <c r="L113" s="48"/>
      <c r="M113" s="86">
        <v>0</v>
      </c>
      <c r="N113" s="58">
        <f t="shared" si="30"/>
        <v>0</v>
      </c>
      <c r="P113" s="48"/>
      <c r="Q113" s="48"/>
      <c r="R113" s="48"/>
      <c r="T113" s="48"/>
      <c r="U113" s="48"/>
      <c r="V113" s="48"/>
      <c r="X113" s="48"/>
      <c r="Y113" s="48"/>
      <c r="Z113" s="48"/>
      <c r="AB113" s="48"/>
      <c r="AC113" s="48"/>
      <c r="AD113" s="48"/>
      <c r="AF113" s="48"/>
      <c r="AG113" s="48"/>
      <c r="AH113" s="48"/>
      <c r="AJ113" s="48"/>
      <c r="AK113" s="48"/>
      <c r="AL113" s="48"/>
      <c r="AN113" s="48"/>
      <c r="AO113" s="48"/>
      <c r="AP113" s="48"/>
      <c r="AR113" s="48"/>
      <c r="AS113" s="48"/>
      <c r="AT113" s="48"/>
      <c r="AV113" s="48"/>
      <c r="AW113" s="48"/>
      <c r="AX113" s="48"/>
      <c r="AZ113" s="48"/>
      <c r="BA113" s="48"/>
      <c r="BB113" s="48"/>
      <c r="BD113" s="48"/>
      <c r="BE113" s="48"/>
      <c r="BF113" s="48"/>
      <c r="BH113" s="48"/>
      <c r="BI113" s="48"/>
      <c r="BJ113" s="48"/>
      <c r="BL113" s="48"/>
      <c r="BM113" s="48"/>
      <c r="BN113" s="48"/>
      <c r="BP113" s="48"/>
      <c r="BQ113" s="48"/>
      <c r="BR113" s="48"/>
      <c r="BT113" s="48"/>
      <c r="BU113" s="48"/>
      <c r="BV113" s="48"/>
      <c r="BX113" s="48"/>
      <c r="BY113" s="48"/>
      <c r="BZ113" s="48"/>
      <c r="CB113" s="48"/>
      <c r="CC113" s="48"/>
      <c r="CD113" s="48"/>
      <c r="CF113" s="48"/>
      <c r="CG113" s="48"/>
      <c r="CH113" s="48"/>
      <c r="CJ113" s="48"/>
      <c r="CK113" s="48"/>
      <c r="CL113" s="48"/>
      <c r="CN113" s="48"/>
      <c r="CO113" s="48"/>
      <c r="CP113" s="48"/>
      <c r="CR113" s="48"/>
      <c r="CS113" s="48"/>
      <c r="CT113" s="48"/>
      <c r="CV113" s="48"/>
      <c r="CW113" s="48"/>
      <c r="CX113" s="48"/>
      <c r="CZ113" s="48"/>
      <c r="DA113" s="48"/>
      <c r="DB113" s="48"/>
      <c r="DD113" s="48"/>
      <c r="DE113" s="48"/>
      <c r="DF113" s="48"/>
      <c r="DH113" s="48"/>
      <c r="DI113" s="48"/>
      <c r="DJ113" s="48"/>
      <c r="DL113" s="48"/>
      <c r="DM113" s="48"/>
      <c r="DN113" s="48"/>
      <c r="DP113" s="48"/>
      <c r="DQ113" s="48"/>
      <c r="DR113" s="48"/>
      <c r="DT113" s="48"/>
      <c r="DU113" s="48"/>
      <c r="DV113" s="48"/>
      <c r="DX113" s="48"/>
      <c r="DY113" s="48"/>
      <c r="DZ113" s="48"/>
      <c r="EB113" s="48"/>
      <c r="EC113" s="48"/>
      <c r="ED113" s="48"/>
      <c r="EF113" s="48"/>
      <c r="EG113" s="48"/>
      <c r="EH113" s="48"/>
      <c r="EJ113" s="48"/>
      <c r="EK113" s="48"/>
      <c r="EL113" s="48"/>
      <c r="EN113" s="48"/>
      <c r="EO113" s="48"/>
      <c r="EP113" s="48"/>
    </row>
    <row r="114" spans="1:146" s="50" customFormat="1" ht="15" hidden="1" customHeight="1" x14ac:dyDescent="0.2">
      <c r="A114" s="48"/>
      <c r="B114" s="59" t="s">
        <v>203</v>
      </c>
      <c r="C114" s="59" t="s">
        <v>183</v>
      </c>
      <c r="D114" s="60">
        <v>0</v>
      </c>
      <c r="E114" s="60">
        <v>0</v>
      </c>
      <c r="F114" s="60">
        <f t="shared" si="42"/>
        <v>0</v>
      </c>
      <c r="G114" s="60">
        <v>0</v>
      </c>
      <c r="H114" s="60">
        <v>0</v>
      </c>
      <c r="I114" s="60">
        <f t="shared" si="39"/>
        <v>0</v>
      </c>
      <c r="J114" s="60">
        <f t="shared" si="40"/>
        <v>0</v>
      </c>
      <c r="K114" s="48"/>
      <c r="L114" s="48"/>
      <c r="M114" s="86">
        <v>0</v>
      </c>
      <c r="N114" s="58">
        <f t="shared" si="30"/>
        <v>0</v>
      </c>
      <c r="P114" s="48"/>
      <c r="Q114" s="48"/>
      <c r="R114" s="48"/>
      <c r="T114" s="48"/>
      <c r="U114" s="48"/>
      <c r="V114" s="48"/>
      <c r="X114" s="48"/>
      <c r="Y114" s="48"/>
      <c r="Z114" s="48"/>
      <c r="AB114" s="48"/>
      <c r="AC114" s="48"/>
      <c r="AD114" s="48"/>
      <c r="AF114" s="48"/>
      <c r="AG114" s="48"/>
      <c r="AH114" s="48"/>
      <c r="AJ114" s="48"/>
      <c r="AK114" s="48"/>
      <c r="AL114" s="48"/>
      <c r="AN114" s="48"/>
      <c r="AO114" s="48"/>
      <c r="AP114" s="48"/>
      <c r="AR114" s="48"/>
      <c r="AS114" s="48"/>
      <c r="AT114" s="48"/>
      <c r="AV114" s="48"/>
      <c r="AW114" s="48"/>
      <c r="AX114" s="48"/>
      <c r="AZ114" s="48"/>
      <c r="BA114" s="48"/>
      <c r="BB114" s="48"/>
      <c r="BD114" s="48"/>
      <c r="BE114" s="48"/>
      <c r="BF114" s="48"/>
      <c r="BH114" s="48"/>
      <c r="BI114" s="48"/>
      <c r="BJ114" s="48"/>
      <c r="BL114" s="48"/>
      <c r="BM114" s="48"/>
      <c r="BN114" s="48"/>
      <c r="BP114" s="48"/>
      <c r="BQ114" s="48"/>
      <c r="BR114" s="48"/>
      <c r="BT114" s="48"/>
      <c r="BU114" s="48"/>
      <c r="BV114" s="48"/>
      <c r="BX114" s="48"/>
      <c r="BY114" s="48"/>
      <c r="BZ114" s="48"/>
      <c r="CB114" s="48"/>
      <c r="CC114" s="48"/>
      <c r="CD114" s="48"/>
      <c r="CF114" s="48"/>
      <c r="CG114" s="48"/>
      <c r="CH114" s="48"/>
      <c r="CJ114" s="48"/>
      <c r="CK114" s="48"/>
      <c r="CL114" s="48"/>
      <c r="CN114" s="48"/>
      <c r="CO114" s="48"/>
      <c r="CP114" s="48"/>
      <c r="CR114" s="48"/>
      <c r="CS114" s="48"/>
      <c r="CT114" s="48"/>
      <c r="CV114" s="48"/>
      <c r="CW114" s="48"/>
      <c r="CX114" s="48"/>
      <c r="CZ114" s="48"/>
      <c r="DA114" s="48"/>
      <c r="DB114" s="48"/>
      <c r="DD114" s="48"/>
      <c r="DE114" s="48"/>
      <c r="DF114" s="48"/>
      <c r="DH114" s="48"/>
      <c r="DI114" s="48"/>
      <c r="DJ114" s="48"/>
      <c r="DL114" s="48"/>
      <c r="DM114" s="48"/>
      <c r="DN114" s="48"/>
      <c r="DP114" s="48"/>
      <c r="DQ114" s="48"/>
      <c r="DR114" s="48"/>
      <c r="DT114" s="48"/>
      <c r="DU114" s="48"/>
      <c r="DV114" s="48"/>
      <c r="DX114" s="48"/>
      <c r="DY114" s="48"/>
      <c r="DZ114" s="48"/>
      <c r="EB114" s="48"/>
      <c r="EC114" s="48"/>
      <c r="ED114" s="48"/>
      <c r="EF114" s="48"/>
      <c r="EG114" s="48"/>
      <c r="EH114" s="48"/>
      <c r="EJ114" s="48"/>
      <c r="EK114" s="48"/>
      <c r="EL114" s="48"/>
      <c r="EN114" s="48"/>
      <c r="EO114" s="48"/>
      <c r="EP114" s="48"/>
    </row>
    <row r="115" spans="1:146" s="50" customFormat="1" ht="15" hidden="1" customHeight="1" x14ac:dyDescent="0.2">
      <c r="A115" s="48"/>
      <c r="B115" s="59" t="s">
        <v>204</v>
      </c>
      <c r="C115" s="59" t="s">
        <v>185</v>
      </c>
      <c r="D115" s="60">
        <v>0</v>
      </c>
      <c r="E115" s="60">
        <v>0</v>
      </c>
      <c r="F115" s="60">
        <f t="shared" si="42"/>
        <v>0</v>
      </c>
      <c r="G115" s="60">
        <v>0</v>
      </c>
      <c r="H115" s="60">
        <v>0</v>
      </c>
      <c r="I115" s="60">
        <f t="shared" si="39"/>
        <v>0</v>
      </c>
      <c r="J115" s="60">
        <f t="shared" si="40"/>
        <v>0</v>
      </c>
      <c r="K115" s="48"/>
      <c r="L115" s="48"/>
      <c r="M115" s="86">
        <v>0</v>
      </c>
      <c r="N115" s="58">
        <f t="shared" si="30"/>
        <v>0</v>
      </c>
      <c r="P115" s="48"/>
      <c r="Q115" s="48"/>
      <c r="R115" s="48"/>
      <c r="T115" s="48"/>
      <c r="U115" s="48"/>
      <c r="V115" s="48"/>
      <c r="X115" s="48"/>
      <c r="Y115" s="48"/>
      <c r="Z115" s="48"/>
      <c r="AB115" s="48"/>
      <c r="AC115" s="48"/>
      <c r="AD115" s="48"/>
      <c r="AF115" s="48"/>
      <c r="AG115" s="48"/>
      <c r="AH115" s="48"/>
      <c r="AJ115" s="48"/>
      <c r="AK115" s="48"/>
      <c r="AL115" s="48"/>
      <c r="AN115" s="48"/>
      <c r="AO115" s="48"/>
      <c r="AP115" s="48"/>
      <c r="AR115" s="48"/>
      <c r="AS115" s="48"/>
      <c r="AT115" s="48"/>
      <c r="AV115" s="48"/>
      <c r="AW115" s="48"/>
      <c r="AX115" s="48"/>
      <c r="AZ115" s="48"/>
      <c r="BA115" s="48"/>
      <c r="BB115" s="48"/>
      <c r="BD115" s="48"/>
      <c r="BE115" s="48"/>
      <c r="BF115" s="48"/>
      <c r="BH115" s="48"/>
      <c r="BI115" s="48"/>
      <c r="BJ115" s="48"/>
      <c r="BL115" s="48"/>
      <c r="BM115" s="48"/>
      <c r="BN115" s="48"/>
      <c r="BP115" s="48"/>
      <c r="BQ115" s="48"/>
      <c r="BR115" s="48"/>
      <c r="BT115" s="48"/>
      <c r="BU115" s="48"/>
      <c r="BV115" s="48"/>
      <c r="BX115" s="48"/>
      <c r="BY115" s="48"/>
      <c r="BZ115" s="48"/>
      <c r="CB115" s="48"/>
      <c r="CC115" s="48"/>
      <c r="CD115" s="48"/>
      <c r="CF115" s="48"/>
      <c r="CG115" s="48"/>
      <c r="CH115" s="48"/>
      <c r="CJ115" s="48"/>
      <c r="CK115" s="48"/>
      <c r="CL115" s="48"/>
      <c r="CN115" s="48"/>
      <c r="CO115" s="48"/>
      <c r="CP115" s="48"/>
      <c r="CR115" s="48"/>
      <c r="CS115" s="48"/>
      <c r="CT115" s="48"/>
      <c r="CV115" s="48"/>
      <c r="CW115" s="48"/>
      <c r="CX115" s="48"/>
      <c r="CZ115" s="48"/>
      <c r="DA115" s="48"/>
      <c r="DB115" s="48"/>
      <c r="DD115" s="48"/>
      <c r="DE115" s="48"/>
      <c r="DF115" s="48"/>
      <c r="DH115" s="48"/>
      <c r="DI115" s="48"/>
      <c r="DJ115" s="48"/>
      <c r="DL115" s="48"/>
      <c r="DM115" s="48"/>
      <c r="DN115" s="48"/>
      <c r="DP115" s="48"/>
      <c r="DQ115" s="48"/>
      <c r="DR115" s="48"/>
      <c r="DT115" s="48"/>
      <c r="DU115" s="48"/>
      <c r="DV115" s="48"/>
      <c r="DX115" s="48"/>
      <c r="DY115" s="48"/>
      <c r="DZ115" s="48"/>
      <c r="EB115" s="48"/>
      <c r="EC115" s="48"/>
      <c r="ED115" s="48"/>
      <c r="EF115" s="48"/>
      <c r="EG115" s="48"/>
      <c r="EH115" s="48"/>
      <c r="EJ115" s="48"/>
      <c r="EK115" s="48"/>
      <c r="EL115" s="48"/>
      <c r="EN115" s="48"/>
      <c r="EO115" s="48"/>
      <c r="EP115" s="48"/>
    </row>
    <row r="116" spans="1:146" s="50" customFormat="1" ht="15" hidden="1" customHeight="1" x14ac:dyDescent="0.2">
      <c r="A116" s="48"/>
      <c r="B116" s="59" t="s">
        <v>205</v>
      </c>
      <c r="C116" s="59" t="s">
        <v>187</v>
      </c>
      <c r="D116" s="60">
        <v>0</v>
      </c>
      <c r="E116" s="60">
        <v>0</v>
      </c>
      <c r="F116" s="60">
        <f t="shared" si="42"/>
        <v>0</v>
      </c>
      <c r="G116" s="60">
        <v>0</v>
      </c>
      <c r="H116" s="60">
        <v>0</v>
      </c>
      <c r="I116" s="60">
        <f t="shared" si="39"/>
        <v>0</v>
      </c>
      <c r="J116" s="60">
        <f t="shared" si="40"/>
        <v>0</v>
      </c>
      <c r="K116" s="48"/>
      <c r="L116" s="48"/>
      <c r="M116" s="86">
        <v>0</v>
      </c>
      <c r="N116" s="58">
        <f t="shared" si="30"/>
        <v>0</v>
      </c>
      <c r="P116" s="48"/>
      <c r="Q116" s="48"/>
      <c r="R116" s="48"/>
      <c r="T116" s="48"/>
      <c r="U116" s="48"/>
      <c r="V116" s="48"/>
      <c r="X116" s="48"/>
      <c r="Y116" s="48"/>
      <c r="Z116" s="48"/>
      <c r="AB116" s="48"/>
      <c r="AC116" s="48"/>
      <c r="AD116" s="48"/>
      <c r="AF116" s="48"/>
      <c r="AG116" s="48"/>
      <c r="AH116" s="48"/>
      <c r="AJ116" s="48"/>
      <c r="AK116" s="48"/>
      <c r="AL116" s="48"/>
      <c r="AN116" s="48"/>
      <c r="AO116" s="48"/>
      <c r="AP116" s="48"/>
      <c r="AR116" s="48"/>
      <c r="AS116" s="48"/>
      <c r="AT116" s="48"/>
      <c r="AV116" s="48"/>
      <c r="AW116" s="48"/>
      <c r="AX116" s="48"/>
      <c r="AZ116" s="48"/>
      <c r="BA116" s="48"/>
      <c r="BB116" s="48"/>
      <c r="BD116" s="48"/>
      <c r="BE116" s="48"/>
      <c r="BF116" s="48"/>
      <c r="BH116" s="48"/>
      <c r="BI116" s="48"/>
      <c r="BJ116" s="48"/>
      <c r="BL116" s="48"/>
      <c r="BM116" s="48"/>
      <c r="BN116" s="48"/>
      <c r="BP116" s="48"/>
      <c r="BQ116" s="48"/>
      <c r="BR116" s="48"/>
      <c r="BT116" s="48"/>
      <c r="BU116" s="48"/>
      <c r="BV116" s="48"/>
      <c r="BX116" s="48"/>
      <c r="BY116" s="48"/>
      <c r="BZ116" s="48"/>
      <c r="CB116" s="48"/>
      <c r="CC116" s="48"/>
      <c r="CD116" s="48"/>
      <c r="CF116" s="48"/>
      <c r="CG116" s="48"/>
      <c r="CH116" s="48"/>
      <c r="CJ116" s="48"/>
      <c r="CK116" s="48"/>
      <c r="CL116" s="48"/>
      <c r="CN116" s="48"/>
      <c r="CO116" s="48"/>
      <c r="CP116" s="48"/>
      <c r="CR116" s="48"/>
      <c r="CS116" s="48"/>
      <c r="CT116" s="48"/>
      <c r="CV116" s="48"/>
      <c r="CW116" s="48"/>
      <c r="CX116" s="48"/>
      <c r="CZ116" s="48"/>
      <c r="DA116" s="48"/>
      <c r="DB116" s="48"/>
      <c r="DD116" s="48"/>
      <c r="DE116" s="48"/>
      <c r="DF116" s="48"/>
      <c r="DH116" s="48"/>
      <c r="DI116" s="48"/>
      <c r="DJ116" s="48"/>
      <c r="DL116" s="48"/>
      <c r="DM116" s="48"/>
      <c r="DN116" s="48"/>
      <c r="DP116" s="48"/>
      <c r="DQ116" s="48"/>
      <c r="DR116" s="48"/>
      <c r="DT116" s="48"/>
      <c r="DU116" s="48"/>
      <c r="DV116" s="48"/>
      <c r="DX116" s="48"/>
      <c r="DY116" s="48"/>
      <c r="DZ116" s="48"/>
      <c r="EB116" s="48"/>
      <c r="EC116" s="48"/>
      <c r="ED116" s="48"/>
      <c r="EF116" s="48"/>
      <c r="EG116" s="48"/>
      <c r="EH116" s="48"/>
      <c r="EJ116" s="48"/>
      <c r="EK116" s="48"/>
      <c r="EL116" s="48"/>
      <c r="EN116" s="48"/>
      <c r="EO116" s="48"/>
      <c r="EP116" s="48"/>
    </row>
    <row r="117" spans="1:146" s="50" customFormat="1" ht="15" hidden="1" customHeight="1" x14ac:dyDescent="0.2">
      <c r="A117" s="48"/>
      <c r="B117" s="59" t="s">
        <v>206</v>
      </c>
      <c r="C117" s="59" t="s">
        <v>207</v>
      </c>
      <c r="D117" s="60">
        <v>0</v>
      </c>
      <c r="E117" s="60">
        <v>0</v>
      </c>
      <c r="F117" s="60">
        <f t="shared" si="42"/>
        <v>0</v>
      </c>
      <c r="G117" s="60">
        <v>0</v>
      </c>
      <c r="H117" s="60">
        <v>0</v>
      </c>
      <c r="I117" s="60">
        <f t="shared" si="39"/>
        <v>0</v>
      </c>
      <c r="J117" s="60">
        <f t="shared" si="40"/>
        <v>0</v>
      </c>
      <c r="K117" s="48"/>
      <c r="L117" s="48"/>
      <c r="M117" s="86">
        <v>0</v>
      </c>
      <c r="N117" s="58">
        <f t="shared" si="30"/>
        <v>0</v>
      </c>
      <c r="P117" s="48"/>
      <c r="Q117" s="48"/>
      <c r="R117" s="48"/>
      <c r="T117" s="48"/>
      <c r="U117" s="48"/>
      <c r="V117" s="48"/>
      <c r="X117" s="48"/>
      <c r="Y117" s="48"/>
      <c r="Z117" s="48"/>
      <c r="AB117" s="48"/>
      <c r="AC117" s="48"/>
      <c r="AD117" s="48"/>
      <c r="AF117" s="48"/>
      <c r="AG117" s="48"/>
      <c r="AH117" s="48"/>
      <c r="AJ117" s="48"/>
      <c r="AK117" s="48"/>
      <c r="AL117" s="48"/>
      <c r="AN117" s="48"/>
      <c r="AO117" s="48"/>
      <c r="AP117" s="48"/>
      <c r="AR117" s="48"/>
      <c r="AS117" s="48"/>
      <c r="AT117" s="48"/>
      <c r="AV117" s="48"/>
      <c r="AW117" s="48"/>
      <c r="AX117" s="48"/>
      <c r="AZ117" s="48"/>
      <c r="BA117" s="48"/>
      <c r="BB117" s="48"/>
      <c r="BD117" s="48"/>
      <c r="BE117" s="48"/>
      <c r="BF117" s="48"/>
      <c r="BH117" s="48"/>
      <c r="BI117" s="48"/>
      <c r="BJ117" s="48"/>
      <c r="BL117" s="48"/>
      <c r="BM117" s="48"/>
      <c r="BN117" s="48"/>
      <c r="BP117" s="48"/>
      <c r="BQ117" s="48"/>
      <c r="BR117" s="48"/>
      <c r="BT117" s="48"/>
      <c r="BU117" s="48"/>
      <c r="BV117" s="48"/>
      <c r="BX117" s="48"/>
      <c r="BY117" s="48"/>
      <c r="BZ117" s="48"/>
      <c r="CB117" s="48"/>
      <c r="CC117" s="48"/>
      <c r="CD117" s="48"/>
      <c r="CF117" s="48"/>
      <c r="CG117" s="48"/>
      <c r="CH117" s="48"/>
      <c r="CJ117" s="48"/>
      <c r="CK117" s="48"/>
      <c r="CL117" s="48"/>
      <c r="CN117" s="48"/>
      <c r="CO117" s="48"/>
      <c r="CP117" s="48"/>
      <c r="CR117" s="48"/>
      <c r="CS117" s="48"/>
      <c r="CT117" s="48"/>
      <c r="CV117" s="48"/>
      <c r="CW117" s="48"/>
      <c r="CX117" s="48"/>
      <c r="CZ117" s="48"/>
      <c r="DA117" s="48"/>
      <c r="DB117" s="48"/>
      <c r="DD117" s="48"/>
      <c r="DE117" s="48"/>
      <c r="DF117" s="48"/>
      <c r="DH117" s="48"/>
      <c r="DI117" s="48"/>
      <c r="DJ117" s="48"/>
      <c r="DL117" s="48"/>
      <c r="DM117" s="48"/>
      <c r="DN117" s="48"/>
      <c r="DP117" s="48"/>
      <c r="DQ117" s="48"/>
      <c r="DR117" s="48"/>
      <c r="DT117" s="48"/>
      <c r="DU117" s="48"/>
      <c r="DV117" s="48"/>
      <c r="DX117" s="48"/>
      <c r="DY117" s="48"/>
      <c r="DZ117" s="48"/>
      <c r="EB117" s="48"/>
      <c r="EC117" s="48"/>
      <c r="ED117" s="48"/>
      <c r="EF117" s="48"/>
      <c r="EG117" s="48"/>
      <c r="EH117" s="48"/>
      <c r="EJ117" s="48"/>
      <c r="EK117" s="48"/>
      <c r="EL117" s="48"/>
      <c r="EN117" s="48"/>
      <c r="EO117" s="48"/>
      <c r="EP117" s="48"/>
    </row>
    <row r="118" spans="1:146" s="50" customFormat="1" ht="15" hidden="1" customHeight="1" x14ac:dyDescent="0.2">
      <c r="A118" s="48"/>
      <c r="B118" s="59" t="s">
        <v>208</v>
      </c>
      <c r="C118" s="59" t="s">
        <v>209</v>
      </c>
      <c r="D118" s="60">
        <v>0</v>
      </c>
      <c r="E118" s="60">
        <v>0</v>
      </c>
      <c r="F118" s="60">
        <f t="shared" si="42"/>
        <v>0</v>
      </c>
      <c r="G118" s="60">
        <v>0</v>
      </c>
      <c r="H118" s="60">
        <v>0</v>
      </c>
      <c r="I118" s="60">
        <f t="shared" si="39"/>
        <v>0</v>
      </c>
      <c r="J118" s="60">
        <f t="shared" si="40"/>
        <v>0</v>
      </c>
      <c r="K118" s="48"/>
      <c r="L118" s="48"/>
      <c r="M118" s="86">
        <v>0</v>
      </c>
      <c r="N118" s="58">
        <f t="shared" si="30"/>
        <v>0</v>
      </c>
      <c r="P118" s="48"/>
      <c r="Q118" s="48"/>
      <c r="R118" s="48"/>
      <c r="T118" s="48"/>
      <c r="U118" s="48"/>
      <c r="V118" s="48"/>
      <c r="X118" s="48"/>
      <c r="Y118" s="48"/>
      <c r="Z118" s="48"/>
      <c r="AB118" s="48"/>
      <c r="AC118" s="48"/>
      <c r="AD118" s="48"/>
      <c r="AF118" s="48"/>
      <c r="AG118" s="48"/>
      <c r="AH118" s="48"/>
      <c r="AJ118" s="48"/>
      <c r="AK118" s="48"/>
      <c r="AL118" s="48"/>
      <c r="AN118" s="48"/>
      <c r="AO118" s="48"/>
      <c r="AP118" s="48"/>
      <c r="AR118" s="48"/>
      <c r="AS118" s="48"/>
      <c r="AT118" s="48"/>
      <c r="AV118" s="48"/>
      <c r="AW118" s="48"/>
      <c r="AX118" s="48"/>
      <c r="AZ118" s="48"/>
      <c r="BA118" s="48"/>
      <c r="BB118" s="48"/>
      <c r="BD118" s="48"/>
      <c r="BE118" s="48"/>
      <c r="BF118" s="48"/>
      <c r="BH118" s="48"/>
      <c r="BI118" s="48"/>
      <c r="BJ118" s="48"/>
      <c r="BL118" s="48"/>
      <c r="BM118" s="48"/>
      <c r="BN118" s="48"/>
      <c r="BP118" s="48"/>
      <c r="BQ118" s="48"/>
      <c r="BR118" s="48"/>
      <c r="BT118" s="48"/>
      <c r="BU118" s="48"/>
      <c r="BV118" s="48"/>
      <c r="BX118" s="48"/>
      <c r="BY118" s="48"/>
      <c r="BZ118" s="48"/>
      <c r="CB118" s="48"/>
      <c r="CC118" s="48"/>
      <c r="CD118" s="48"/>
      <c r="CF118" s="48"/>
      <c r="CG118" s="48"/>
      <c r="CH118" s="48"/>
      <c r="CJ118" s="48"/>
      <c r="CK118" s="48"/>
      <c r="CL118" s="48"/>
      <c r="CN118" s="48"/>
      <c r="CO118" s="48"/>
      <c r="CP118" s="48"/>
      <c r="CR118" s="48"/>
      <c r="CS118" s="48"/>
      <c r="CT118" s="48"/>
      <c r="CV118" s="48"/>
      <c r="CW118" s="48"/>
      <c r="CX118" s="48"/>
      <c r="CZ118" s="48"/>
      <c r="DA118" s="48"/>
      <c r="DB118" s="48"/>
      <c r="DD118" s="48"/>
      <c r="DE118" s="48"/>
      <c r="DF118" s="48"/>
      <c r="DH118" s="48"/>
      <c r="DI118" s="48"/>
      <c r="DJ118" s="48"/>
      <c r="DL118" s="48"/>
      <c r="DM118" s="48"/>
      <c r="DN118" s="48"/>
      <c r="DP118" s="48"/>
      <c r="DQ118" s="48"/>
      <c r="DR118" s="48"/>
      <c r="DT118" s="48"/>
      <c r="DU118" s="48"/>
      <c r="DV118" s="48"/>
      <c r="DX118" s="48"/>
      <c r="DY118" s="48"/>
      <c r="DZ118" s="48"/>
      <c r="EB118" s="48"/>
      <c r="EC118" s="48"/>
      <c r="ED118" s="48"/>
      <c r="EF118" s="48"/>
      <c r="EG118" s="48"/>
      <c r="EH118" s="48"/>
      <c r="EJ118" s="48"/>
      <c r="EK118" s="48"/>
      <c r="EL118" s="48"/>
      <c r="EN118" s="48"/>
      <c r="EO118" s="48"/>
      <c r="EP118" s="48"/>
    </row>
    <row r="119" spans="1:146" s="50" customFormat="1" ht="15" hidden="1" customHeight="1" x14ac:dyDescent="0.2">
      <c r="A119" s="48"/>
      <c r="B119" s="59" t="s">
        <v>210</v>
      </c>
      <c r="C119" s="59" t="s">
        <v>211</v>
      </c>
      <c r="D119" s="60">
        <v>0</v>
      </c>
      <c r="E119" s="60">
        <v>0</v>
      </c>
      <c r="F119" s="60">
        <f t="shared" si="42"/>
        <v>0</v>
      </c>
      <c r="G119" s="60">
        <v>0</v>
      </c>
      <c r="H119" s="60">
        <v>0</v>
      </c>
      <c r="I119" s="60">
        <f t="shared" si="39"/>
        <v>0</v>
      </c>
      <c r="J119" s="60">
        <f t="shared" si="40"/>
        <v>0</v>
      </c>
      <c r="K119" s="48"/>
      <c r="L119" s="48"/>
      <c r="M119" s="86">
        <v>0</v>
      </c>
      <c r="N119" s="58">
        <f t="shared" si="30"/>
        <v>0</v>
      </c>
      <c r="P119" s="48"/>
      <c r="Q119" s="48"/>
      <c r="R119" s="48"/>
      <c r="T119" s="48"/>
      <c r="U119" s="48"/>
      <c r="V119" s="48"/>
      <c r="X119" s="48"/>
      <c r="Y119" s="48"/>
      <c r="Z119" s="48"/>
      <c r="AB119" s="48"/>
      <c r="AC119" s="48"/>
      <c r="AD119" s="48"/>
      <c r="AF119" s="48"/>
      <c r="AG119" s="48"/>
      <c r="AH119" s="48"/>
      <c r="AJ119" s="48"/>
      <c r="AK119" s="48"/>
      <c r="AL119" s="48"/>
      <c r="AN119" s="48"/>
      <c r="AO119" s="48"/>
      <c r="AP119" s="48"/>
      <c r="AR119" s="48"/>
      <c r="AS119" s="48"/>
      <c r="AT119" s="48"/>
      <c r="AV119" s="48"/>
      <c r="AW119" s="48"/>
      <c r="AX119" s="48"/>
      <c r="AZ119" s="48"/>
      <c r="BA119" s="48"/>
      <c r="BB119" s="48"/>
      <c r="BD119" s="48"/>
      <c r="BE119" s="48"/>
      <c r="BF119" s="48"/>
      <c r="BH119" s="48"/>
      <c r="BI119" s="48"/>
      <c r="BJ119" s="48"/>
      <c r="BL119" s="48"/>
      <c r="BM119" s="48"/>
      <c r="BN119" s="48"/>
      <c r="BP119" s="48"/>
      <c r="BQ119" s="48"/>
      <c r="BR119" s="48"/>
      <c r="BT119" s="48"/>
      <c r="BU119" s="48"/>
      <c r="BV119" s="48"/>
      <c r="BX119" s="48"/>
      <c r="BY119" s="48"/>
      <c r="BZ119" s="48"/>
      <c r="CB119" s="48"/>
      <c r="CC119" s="48"/>
      <c r="CD119" s="48"/>
      <c r="CF119" s="48"/>
      <c r="CG119" s="48"/>
      <c r="CH119" s="48"/>
      <c r="CJ119" s="48"/>
      <c r="CK119" s="48"/>
      <c r="CL119" s="48"/>
      <c r="CN119" s="48"/>
      <c r="CO119" s="48"/>
      <c r="CP119" s="48"/>
      <c r="CR119" s="48"/>
      <c r="CS119" s="48"/>
      <c r="CT119" s="48"/>
      <c r="CV119" s="48"/>
      <c r="CW119" s="48"/>
      <c r="CX119" s="48"/>
      <c r="CZ119" s="48"/>
      <c r="DA119" s="48"/>
      <c r="DB119" s="48"/>
      <c r="DD119" s="48"/>
      <c r="DE119" s="48"/>
      <c r="DF119" s="48"/>
      <c r="DH119" s="48"/>
      <c r="DI119" s="48"/>
      <c r="DJ119" s="48"/>
      <c r="DL119" s="48"/>
      <c r="DM119" s="48"/>
      <c r="DN119" s="48"/>
      <c r="DP119" s="48"/>
      <c r="DQ119" s="48"/>
      <c r="DR119" s="48"/>
      <c r="DT119" s="48"/>
      <c r="DU119" s="48"/>
      <c r="DV119" s="48"/>
      <c r="DX119" s="48"/>
      <c r="DY119" s="48"/>
      <c r="DZ119" s="48"/>
      <c r="EB119" s="48"/>
      <c r="EC119" s="48"/>
      <c r="ED119" s="48"/>
      <c r="EF119" s="48"/>
      <c r="EG119" s="48"/>
      <c r="EH119" s="48"/>
      <c r="EJ119" s="48"/>
      <c r="EK119" s="48"/>
      <c r="EL119" s="48"/>
      <c r="EN119" s="48"/>
      <c r="EO119" s="48"/>
      <c r="EP119" s="48"/>
    </row>
    <row r="120" spans="1:146" s="57" customFormat="1" ht="15" hidden="1" customHeight="1" x14ac:dyDescent="0.2">
      <c r="A120" s="53"/>
      <c r="B120" s="55" t="s">
        <v>212</v>
      </c>
      <c r="C120" s="55" t="s">
        <v>213</v>
      </c>
      <c r="D120" s="56">
        <f t="shared" ref="D120:J120" si="43">SUM(D121:D123)</f>
        <v>0</v>
      </c>
      <c r="E120" s="56">
        <f t="shared" si="43"/>
        <v>0</v>
      </c>
      <c r="F120" s="56">
        <f t="shared" si="43"/>
        <v>0</v>
      </c>
      <c r="G120" s="56">
        <f t="shared" si="43"/>
        <v>0</v>
      </c>
      <c r="H120" s="56">
        <f t="shared" si="43"/>
        <v>0</v>
      </c>
      <c r="I120" s="56">
        <f t="shared" si="43"/>
        <v>0</v>
      </c>
      <c r="J120" s="56">
        <f t="shared" si="43"/>
        <v>0</v>
      </c>
      <c r="K120" s="53"/>
      <c r="L120" s="53"/>
      <c r="M120" s="58">
        <v>0</v>
      </c>
      <c r="N120" s="58">
        <f t="shared" si="30"/>
        <v>0</v>
      </c>
      <c r="P120" s="53"/>
      <c r="Q120" s="53"/>
      <c r="R120" s="53"/>
      <c r="T120" s="53"/>
      <c r="U120" s="53"/>
      <c r="V120" s="53"/>
      <c r="X120" s="53"/>
      <c r="Y120" s="53"/>
      <c r="Z120" s="53"/>
      <c r="AB120" s="53"/>
      <c r="AC120" s="53"/>
      <c r="AD120" s="53"/>
      <c r="AF120" s="53"/>
      <c r="AG120" s="53"/>
      <c r="AH120" s="53"/>
      <c r="AJ120" s="53"/>
      <c r="AK120" s="53"/>
      <c r="AL120" s="53"/>
      <c r="AN120" s="53"/>
      <c r="AO120" s="53"/>
      <c r="AP120" s="53"/>
      <c r="AR120" s="53"/>
      <c r="AS120" s="53"/>
      <c r="AT120" s="53"/>
      <c r="AV120" s="53"/>
      <c r="AW120" s="53"/>
      <c r="AX120" s="53"/>
      <c r="AZ120" s="53"/>
      <c r="BA120" s="53"/>
      <c r="BB120" s="53"/>
      <c r="BD120" s="53"/>
      <c r="BE120" s="53"/>
      <c r="BF120" s="53"/>
      <c r="BH120" s="53"/>
      <c r="BI120" s="53"/>
      <c r="BJ120" s="53"/>
      <c r="BL120" s="53"/>
      <c r="BM120" s="53"/>
      <c r="BN120" s="53"/>
      <c r="BP120" s="53"/>
      <c r="BQ120" s="53"/>
      <c r="BR120" s="53"/>
      <c r="BT120" s="53"/>
      <c r="BU120" s="53"/>
      <c r="BV120" s="53"/>
      <c r="BX120" s="53"/>
      <c r="BY120" s="53"/>
      <c r="BZ120" s="53"/>
      <c r="CB120" s="53"/>
      <c r="CC120" s="53"/>
      <c r="CD120" s="53"/>
      <c r="CF120" s="53"/>
      <c r="CG120" s="53"/>
      <c r="CH120" s="53"/>
      <c r="CJ120" s="53"/>
      <c r="CK120" s="53"/>
      <c r="CL120" s="53"/>
      <c r="CN120" s="53"/>
      <c r="CO120" s="53"/>
      <c r="CP120" s="53"/>
      <c r="CR120" s="53"/>
      <c r="CS120" s="53"/>
      <c r="CT120" s="53"/>
      <c r="CV120" s="53"/>
      <c r="CW120" s="53"/>
      <c r="CX120" s="53"/>
      <c r="CZ120" s="53"/>
      <c r="DA120" s="53"/>
      <c r="DB120" s="53"/>
      <c r="DD120" s="53"/>
      <c r="DE120" s="53"/>
      <c r="DF120" s="53"/>
      <c r="DH120" s="53"/>
      <c r="DI120" s="53"/>
      <c r="DJ120" s="53"/>
      <c r="DL120" s="53"/>
      <c r="DM120" s="53"/>
      <c r="DN120" s="53"/>
      <c r="DP120" s="53"/>
      <c r="DQ120" s="53"/>
      <c r="DR120" s="53"/>
      <c r="DT120" s="53"/>
      <c r="DU120" s="53"/>
      <c r="DV120" s="53"/>
      <c r="DX120" s="53"/>
      <c r="DY120" s="53"/>
      <c r="DZ120" s="53"/>
      <c r="EB120" s="53"/>
      <c r="EC120" s="53"/>
      <c r="ED120" s="53"/>
      <c r="EF120" s="53"/>
      <c r="EG120" s="53"/>
      <c r="EH120" s="53"/>
      <c r="EJ120" s="53"/>
      <c r="EK120" s="53"/>
      <c r="EL120" s="53"/>
      <c r="EN120" s="53"/>
      <c r="EO120" s="53"/>
      <c r="EP120" s="53"/>
    </row>
    <row r="121" spans="1:146" s="50" customFormat="1" ht="15" hidden="1" customHeight="1" x14ac:dyDescent="0.2">
      <c r="A121" s="48"/>
      <c r="B121" s="59" t="s">
        <v>214</v>
      </c>
      <c r="C121" s="59" t="s">
        <v>215</v>
      </c>
      <c r="D121" s="60">
        <v>0</v>
      </c>
      <c r="E121" s="60">
        <v>0</v>
      </c>
      <c r="F121" s="60">
        <f>+D121+E121</f>
        <v>0</v>
      </c>
      <c r="G121" s="60">
        <v>0</v>
      </c>
      <c r="H121" s="60">
        <v>0</v>
      </c>
      <c r="I121" s="60">
        <f t="shared" si="39"/>
        <v>0</v>
      </c>
      <c r="J121" s="60">
        <f t="shared" si="40"/>
        <v>0</v>
      </c>
      <c r="K121" s="48"/>
      <c r="L121" s="48"/>
      <c r="M121" s="86">
        <v>0</v>
      </c>
      <c r="N121" s="58">
        <f t="shared" si="30"/>
        <v>0</v>
      </c>
      <c r="P121" s="48"/>
      <c r="Q121" s="48"/>
      <c r="R121" s="48"/>
      <c r="T121" s="48"/>
      <c r="U121" s="48"/>
      <c r="V121" s="48"/>
      <c r="X121" s="48"/>
      <c r="Y121" s="48"/>
      <c r="Z121" s="48"/>
      <c r="AB121" s="48"/>
      <c r="AC121" s="48"/>
      <c r="AD121" s="48"/>
      <c r="AF121" s="48"/>
      <c r="AG121" s="48"/>
      <c r="AH121" s="48"/>
      <c r="AJ121" s="48"/>
      <c r="AK121" s="48"/>
      <c r="AL121" s="48"/>
      <c r="AN121" s="48"/>
      <c r="AO121" s="48"/>
      <c r="AP121" s="48"/>
      <c r="AR121" s="48"/>
      <c r="AS121" s="48"/>
      <c r="AT121" s="48"/>
      <c r="AV121" s="48"/>
      <c r="AW121" s="48"/>
      <c r="AX121" s="48"/>
      <c r="AZ121" s="48"/>
      <c r="BA121" s="48"/>
      <c r="BB121" s="48"/>
      <c r="BD121" s="48"/>
      <c r="BE121" s="48"/>
      <c r="BF121" s="48"/>
      <c r="BH121" s="48"/>
      <c r="BI121" s="48"/>
      <c r="BJ121" s="48"/>
      <c r="BL121" s="48"/>
      <c r="BM121" s="48"/>
      <c r="BN121" s="48"/>
      <c r="BP121" s="48"/>
      <c r="BQ121" s="48"/>
      <c r="BR121" s="48"/>
      <c r="BT121" s="48"/>
      <c r="BU121" s="48"/>
      <c r="BV121" s="48"/>
      <c r="BX121" s="48"/>
      <c r="BY121" s="48"/>
      <c r="BZ121" s="48"/>
      <c r="CB121" s="48"/>
      <c r="CC121" s="48"/>
      <c r="CD121" s="48"/>
      <c r="CF121" s="48"/>
      <c r="CG121" s="48"/>
      <c r="CH121" s="48"/>
      <c r="CJ121" s="48"/>
      <c r="CK121" s="48"/>
      <c r="CL121" s="48"/>
      <c r="CN121" s="48"/>
      <c r="CO121" s="48"/>
      <c r="CP121" s="48"/>
      <c r="CR121" s="48"/>
      <c r="CS121" s="48"/>
      <c r="CT121" s="48"/>
      <c r="CV121" s="48"/>
      <c r="CW121" s="48"/>
      <c r="CX121" s="48"/>
      <c r="CZ121" s="48"/>
      <c r="DA121" s="48"/>
      <c r="DB121" s="48"/>
      <c r="DD121" s="48"/>
      <c r="DE121" s="48"/>
      <c r="DF121" s="48"/>
      <c r="DH121" s="48"/>
      <c r="DI121" s="48"/>
      <c r="DJ121" s="48"/>
      <c r="DL121" s="48"/>
      <c r="DM121" s="48"/>
      <c r="DN121" s="48"/>
      <c r="DP121" s="48"/>
      <c r="DQ121" s="48"/>
      <c r="DR121" s="48"/>
      <c r="DT121" s="48"/>
      <c r="DU121" s="48"/>
      <c r="DV121" s="48"/>
      <c r="DX121" s="48"/>
      <c r="DY121" s="48"/>
      <c r="DZ121" s="48"/>
      <c r="EB121" s="48"/>
      <c r="EC121" s="48"/>
      <c r="ED121" s="48"/>
      <c r="EF121" s="48"/>
      <c r="EG121" s="48"/>
      <c r="EH121" s="48"/>
      <c r="EJ121" s="48"/>
      <c r="EK121" s="48"/>
      <c r="EL121" s="48"/>
      <c r="EN121" s="48"/>
      <c r="EO121" s="48"/>
      <c r="EP121" s="48"/>
    </row>
    <row r="122" spans="1:146" s="50" customFormat="1" ht="15" hidden="1" customHeight="1" x14ac:dyDescent="0.2">
      <c r="A122" s="48"/>
      <c r="B122" s="59" t="s">
        <v>216</v>
      </c>
      <c r="C122" s="59" t="s">
        <v>217</v>
      </c>
      <c r="D122" s="60">
        <v>0</v>
      </c>
      <c r="E122" s="60">
        <v>0</v>
      </c>
      <c r="F122" s="60">
        <f>+D122+E122</f>
        <v>0</v>
      </c>
      <c r="G122" s="60">
        <v>0</v>
      </c>
      <c r="H122" s="60">
        <v>0</v>
      </c>
      <c r="I122" s="60">
        <f t="shared" si="39"/>
        <v>0</v>
      </c>
      <c r="J122" s="60">
        <f t="shared" si="40"/>
        <v>0</v>
      </c>
      <c r="K122" s="48"/>
      <c r="L122" s="48"/>
      <c r="M122" s="86">
        <v>0</v>
      </c>
      <c r="N122" s="58">
        <f t="shared" si="30"/>
        <v>0</v>
      </c>
      <c r="P122" s="48"/>
      <c r="Q122" s="48"/>
      <c r="R122" s="48"/>
      <c r="T122" s="48"/>
      <c r="U122" s="48"/>
      <c r="V122" s="48"/>
      <c r="X122" s="48"/>
      <c r="Y122" s="48"/>
      <c r="Z122" s="48"/>
      <c r="AB122" s="48"/>
      <c r="AC122" s="48"/>
      <c r="AD122" s="48"/>
      <c r="AF122" s="48"/>
      <c r="AG122" s="48"/>
      <c r="AH122" s="48"/>
      <c r="AJ122" s="48"/>
      <c r="AK122" s="48"/>
      <c r="AL122" s="48"/>
      <c r="AN122" s="48"/>
      <c r="AO122" s="48"/>
      <c r="AP122" s="48"/>
      <c r="AR122" s="48"/>
      <c r="AS122" s="48"/>
      <c r="AT122" s="48"/>
      <c r="AV122" s="48"/>
      <c r="AW122" s="48"/>
      <c r="AX122" s="48"/>
      <c r="AZ122" s="48"/>
      <c r="BA122" s="48"/>
      <c r="BB122" s="48"/>
      <c r="BD122" s="48"/>
      <c r="BE122" s="48"/>
      <c r="BF122" s="48"/>
      <c r="BH122" s="48"/>
      <c r="BI122" s="48"/>
      <c r="BJ122" s="48"/>
      <c r="BL122" s="48"/>
      <c r="BM122" s="48"/>
      <c r="BN122" s="48"/>
      <c r="BP122" s="48"/>
      <c r="BQ122" s="48"/>
      <c r="BR122" s="48"/>
      <c r="BT122" s="48"/>
      <c r="BU122" s="48"/>
      <c r="BV122" s="48"/>
      <c r="BX122" s="48"/>
      <c r="BY122" s="48"/>
      <c r="BZ122" s="48"/>
      <c r="CB122" s="48"/>
      <c r="CC122" s="48"/>
      <c r="CD122" s="48"/>
      <c r="CF122" s="48"/>
      <c r="CG122" s="48"/>
      <c r="CH122" s="48"/>
      <c r="CJ122" s="48"/>
      <c r="CK122" s="48"/>
      <c r="CL122" s="48"/>
      <c r="CN122" s="48"/>
      <c r="CO122" s="48"/>
      <c r="CP122" s="48"/>
      <c r="CR122" s="48"/>
      <c r="CS122" s="48"/>
      <c r="CT122" s="48"/>
      <c r="CV122" s="48"/>
      <c r="CW122" s="48"/>
      <c r="CX122" s="48"/>
      <c r="CZ122" s="48"/>
      <c r="DA122" s="48"/>
      <c r="DB122" s="48"/>
      <c r="DD122" s="48"/>
      <c r="DE122" s="48"/>
      <c r="DF122" s="48"/>
      <c r="DH122" s="48"/>
      <c r="DI122" s="48"/>
      <c r="DJ122" s="48"/>
      <c r="DL122" s="48"/>
      <c r="DM122" s="48"/>
      <c r="DN122" s="48"/>
      <c r="DP122" s="48"/>
      <c r="DQ122" s="48"/>
      <c r="DR122" s="48"/>
      <c r="DT122" s="48"/>
      <c r="DU122" s="48"/>
      <c r="DV122" s="48"/>
      <c r="DX122" s="48"/>
      <c r="DY122" s="48"/>
      <c r="DZ122" s="48"/>
      <c r="EB122" s="48"/>
      <c r="EC122" s="48"/>
      <c r="ED122" s="48"/>
      <c r="EF122" s="48"/>
      <c r="EG122" s="48"/>
      <c r="EH122" s="48"/>
      <c r="EJ122" s="48"/>
      <c r="EK122" s="48"/>
      <c r="EL122" s="48"/>
      <c r="EN122" s="48"/>
      <c r="EO122" s="48"/>
      <c r="EP122" s="48"/>
    </row>
    <row r="123" spans="1:146" s="50" customFormat="1" ht="15" hidden="1" customHeight="1" x14ac:dyDescent="0.2">
      <c r="A123" s="48"/>
      <c r="B123" s="59" t="s">
        <v>218</v>
      </c>
      <c r="C123" s="59" t="s">
        <v>219</v>
      </c>
      <c r="D123" s="60">
        <v>0</v>
      </c>
      <c r="E123" s="60">
        <v>0</v>
      </c>
      <c r="F123" s="60">
        <f>+D123+E123</f>
        <v>0</v>
      </c>
      <c r="G123" s="60">
        <v>0</v>
      </c>
      <c r="H123" s="60">
        <v>0</v>
      </c>
      <c r="I123" s="60">
        <f t="shared" si="39"/>
        <v>0</v>
      </c>
      <c r="J123" s="60">
        <f t="shared" si="40"/>
        <v>0</v>
      </c>
      <c r="K123" s="48"/>
      <c r="L123" s="48"/>
      <c r="M123" s="86">
        <v>0</v>
      </c>
      <c r="N123" s="58">
        <f t="shared" si="30"/>
        <v>0</v>
      </c>
      <c r="P123" s="48"/>
      <c r="Q123" s="48"/>
      <c r="R123" s="48"/>
      <c r="T123" s="48"/>
      <c r="U123" s="48"/>
      <c r="V123" s="48"/>
      <c r="X123" s="48"/>
      <c r="Y123" s="48"/>
      <c r="Z123" s="48"/>
      <c r="AB123" s="48"/>
      <c r="AC123" s="48"/>
      <c r="AD123" s="48"/>
      <c r="AF123" s="48"/>
      <c r="AG123" s="48"/>
      <c r="AH123" s="48"/>
      <c r="AJ123" s="48"/>
      <c r="AK123" s="48"/>
      <c r="AL123" s="48"/>
      <c r="AN123" s="48"/>
      <c r="AO123" s="48"/>
      <c r="AP123" s="48"/>
      <c r="AR123" s="48"/>
      <c r="AS123" s="48"/>
      <c r="AT123" s="48"/>
      <c r="AV123" s="48"/>
      <c r="AW123" s="48"/>
      <c r="AX123" s="48"/>
      <c r="AZ123" s="48"/>
      <c r="BA123" s="48"/>
      <c r="BB123" s="48"/>
      <c r="BD123" s="48"/>
      <c r="BE123" s="48"/>
      <c r="BF123" s="48"/>
      <c r="BH123" s="48"/>
      <c r="BI123" s="48"/>
      <c r="BJ123" s="48"/>
      <c r="BL123" s="48"/>
      <c r="BM123" s="48"/>
      <c r="BN123" s="48"/>
      <c r="BP123" s="48"/>
      <c r="BQ123" s="48"/>
      <c r="BR123" s="48"/>
      <c r="BT123" s="48"/>
      <c r="BU123" s="48"/>
      <c r="BV123" s="48"/>
      <c r="BX123" s="48"/>
      <c r="BY123" s="48"/>
      <c r="BZ123" s="48"/>
      <c r="CB123" s="48"/>
      <c r="CC123" s="48"/>
      <c r="CD123" s="48"/>
      <c r="CF123" s="48"/>
      <c r="CG123" s="48"/>
      <c r="CH123" s="48"/>
      <c r="CJ123" s="48"/>
      <c r="CK123" s="48"/>
      <c r="CL123" s="48"/>
      <c r="CN123" s="48"/>
      <c r="CO123" s="48"/>
      <c r="CP123" s="48"/>
      <c r="CR123" s="48"/>
      <c r="CS123" s="48"/>
      <c r="CT123" s="48"/>
      <c r="CV123" s="48"/>
      <c r="CW123" s="48"/>
      <c r="CX123" s="48"/>
      <c r="CZ123" s="48"/>
      <c r="DA123" s="48"/>
      <c r="DB123" s="48"/>
      <c r="DD123" s="48"/>
      <c r="DE123" s="48"/>
      <c r="DF123" s="48"/>
      <c r="DH123" s="48"/>
      <c r="DI123" s="48"/>
      <c r="DJ123" s="48"/>
      <c r="DL123" s="48"/>
      <c r="DM123" s="48"/>
      <c r="DN123" s="48"/>
      <c r="DP123" s="48"/>
      <c r="DQ123" s="48"/>
      <c r="DR123" s="48"/>
      <c r="DT123" s="48"/>
      <c r="DU123" s="48"/>
      <c r="DV123" s="48"/>
      <c r="DX123" s="48"/>
      <c r="DY123" s="48"/>
      <c r="DZ123" s="48"/>
      <c r="EB123" s="48"/>
      <c r="EC123" s="48"/>
      <c r="ED123" s="48"/>
      <c r="EF123" s="48"/>
      <c r="EG123" s="48"/>
      <c r="EH123" s="48"/>
      <c r="EJ123" s="48"/>
      <c r="EK123" s="48"/>
      <c r="EL123" s="48"/>
      <c r="EN123" s="48"/>
      <c r="EO123" s="48"/>
      <c r="EP123" s="48"/>
    </row>
    <row r="124" spans="1:146" s="57" customFormat="1" ht="15" hidden="1" customHeight="1" x14ac:dyDescent="0.2">
      <c r="A124" s="53"/>
      <c r="B124" s="55" t="s">
        <v>220</v>
      </c>
      <c r="C124" s="55" t="s">
        <v>221</v>
      </c>
      <c r="D124" s="56">
        <f t="shared" ref="D124:J124" si="44">SUM(D125:D131)</f>
        <v>0</v>
      </c>
      <c r="E124" s="56">
        <f t="shared" si="44"/>
        <v>0</v>
      </c>
      <c r="F124" s="56">
        <f t="shared" si="44"/>
        <v>0</v>
      </c>
      <c r="G124" s="56">
        <f t="shared" si="44"/>
        <v>0</v>
      </c>
      <c r="H124" s="56">
        <f t="shared" si="44"/>
        <v>0</v>
      </c>
      <c r="I124" s="56">
        <f t="shared" si="44"/>
        <v>0</v>
      </c>
      <c r="J124" s="56">
        <f t="shared" si="44"/>
        <v>0</v>
      </c>
      <c r="K124" s="53"/>
      <c r="L124" s="53"/>
      <c r="M124" s="58">
        <v>0</v>
      </c>
      <c r="N124" s="58">
        <f t="shared" si="30"/>
        <v>0</v>
      </c>
      <c r="P124" s="53"/>
      <c r="Q124" s="53"/>
      <c r="R124" s="53"/>
      <c r="T124" s="53"/>
      <c r="U124" s="53"/>
      <c r="V124" s="53"/>
      <c r="X124" s="53"/>
      <c r="Y124" s="53"/>
      <c r="Z124" s="53"/>
      <c r="AB124" s="53"/>
      <c r="AC124" s="53"/>
      <c r="AD124" s="53"/>
      <c r="AF124" s="53"/>
      <c r="AG124" s="53"/>
      <c r="AH124" s="53"/>
      <c r="AJ124" s="53"/>
      <c r="AK124" s="53"/>
      <c r="AL124" s="53"/>
      <c r="AN124" s="53"/>
      <c r="AO124" s="53"/>
      <c r="AP124" s="53"/>
      <c r="AR124" s="53"/>
      <c r="AS124" s="53"/>
      <c r="AT124" s="53"/>
      <c r="AV124" s="53"/>
      <c r="AW124" s="53"/>
      <c r="AX124" s="53"/>
      <c r="AZ124" s="53"/>
      <c r="BA124" s="53"/>
      <c r="BB124" s="53"/>
      <c r="BD124" s="53"/>
      <c r="BE124" s="53"/>
      <c r="BF124" s="53"/>
      <c r="BH124" s="53"/>
      <c r="BI124" s="53"/>
      <c r="BJ124" s="53"/>
      <c r="BL124" s="53"/>
      <c r="BM124" s="53"/>
      <c r="BN124" s="53"/>
      <c r="BP124" s="53"/>
      <c r="BQ124" s="53"/>
      <c r="BR124" s="53"/>
      <c r="BT124" s="53"/>
      <c r="BU124" s="53"/>
      <c r="BV124" s="53"/>
      <c r="BX124" s="53"/>
      <c r="BY124" s="53"/>
      <c r="BZ124" s="53"/>
      <c r="CB124" s="53"/>
      <c r="CC124" s="53"/>
      <c r="CD124" s="53"/>
      <c r="CF124" s="53"/>
      <c r="CG124" s="53"/>
      <c r="CH124" s="53"/>
      <c r="CJ124" s="53"/>
      <c r="CK124" s="53"/>
      <c r="CL124" s="53"/>
      <c r="CN124" s="53"/>
      <c r="CO124" s="53"/>
      <c r="CP124" s="53"/>
      <c r="CR124" s="53"/>
      <c r="CS124" s="53"/>
      <c r="CT124" s="53"/>
      <c r="CV124" s="53"/>
      <c r="CW124" s="53"/>
      <c r="CX124" s="53"/>
      <c r="CZ124" s="53"/>
      <c r="DA124" s="53"/>
      <c r="DB124" s="53"/>
      <c r="DD124" s="53"/>
      <c r="DE124" s="53"/>
      <c r="DF124" s="53"/>
      <c r="DH124" s="53"/>
      <c r="DI124" s="53"/>
      <c r="DJ124" s="53"/>
      <c r="DL124" s="53"/>
      <c r="DM124" s="53"/>
      <c r="DN124" s="53"/>
      <c r="DP124" s="53"/>
      <c r="DQ124" s="53"/>
      <c r="DR124" s="53"/>
      <c r="DT124" s="53"/>
      <c r="DU124" s="53"/>
      <c r="DV124" s="53"/>
      <c r="DX124" s="53"/>
      <c r="DY124" s="53"/>
      <c r="DZ124" s="53"/>
      <c r="EB124" s="53"/>
      <c r="EC124" s="53"/>
      <c r="ED124" s="53"/>
      <c r="EF124" s="53"/>
      <c r="EG124" s="53"/>
      <c r="EH124" s="53"/>
      <c r="EJ124" s="53"/>
      <c r="EK124" s="53"/>
      <c r="EL124" s="53"/>
      <c r="EN124" s="53"/>
      <c r="EO124" s="53"/>
      <c r="EP124" s="53"/>
    </row>
    <row r="125" spans="1:146" s="50" customFormat="1" ht="15" hidden="1" customHeight="1" x14ac:dyDescent="0.2">
      <c r="A125" s="48"/>
      <c r="B125" s="59" t="s">
        <v>222</v>
      </c>
      <c r="C125" s="59" t="s">
        <v>223</v>
      </c>
      <c r="D125" s="60">
        <v>0</v>
      </c>
      <c r="E125" s="60">
        <v>0</v>
      </c>
      <c r="F125" s="60">
        <f t="shared" ref="F125:F131" si="45">+D125+E125</f>
        <v>0</v>
      </c>
      <c r="G125" s="60">
        <v>0</v>
      </c>
      <c r="H125" s="60">
        <v>0</v>
      </c>
      <c r="I125" s="60">
        <f t="shared" si="39"/>
        <v>0</v>
      </c>
      <c r="J125" s="60">
        <f t="shared" si="40"/>
        <v>0</v>
      </c>
      <c r="K125" s="48"/>
      <c r="L125" s="48"/>
      <c r="M125" s="86">
        <v>0</v>
      </c>
      <c r="N125" s="58">
        <f t="shared" si="30"/>
        <v>0</v>
      </c>
      <c r="P125" s="48"/>
      <c r="Q125" s="48"/>
      <c r="R125" s="48"/>
      <c r="T125" s="48"/>
      <c r="U125" s="48"/>
      <c r="V125" s="48"/>
      <c r="X125" s="48"/>
      <c r="Y125" s="48"/>
      <c r="Z125" s="48"/>
      <c r="AB125" s="48"/>
      <c r="AC125" s="48"/>
      <c r="AD125" s="48"/>
      <c r="AF125" s="48"/>
      <c r="AG125" s="48"/>
      <c r="AH125" s="48"/>
      <c r="AJ125" s="48"/>
      <c r="AK125" s="48"/>
      <c r="AL125" s="48"/>
      <c r="AN125" s="48"/>
      <c r="AO125" s="48"/>
      <c r="AP125" s="48"/>
      <c r="AR125" s="48"/>
      <c r="AS125" s="48"/>
      <c r="AT125" s="48"/>
      <c r="AV125" s="48"/>
      <c r="AW125" s="48"/>
      <c r="AX125" s="48"/>
      <c r="AZ125" s="48"/>
      <c r="BA125" s="48"/>
      <c r="BB125" s="48"/>
      <c r="BD125" s="48"/>
      <c r="BE125" s="48"/>
      <c r="BF125" s="48"/>
      <c r="BH125" s="48"/>
      <c r="BI125" s="48"/>
      <c r="BJ125" s="48"/>
      <c r="BL125" s="48"/>
      <c r="BM125" s="48"/>
      <c r="BN125" s="48"/>
      <c r="BP125" s="48"/>
      <c r="BQ125" s="48"/>
      <c r="BR125" s="48"/>
      <c r="BT125" s="48"/>
      <c r="BU125" s="48"/>
      <c r="BV125" s="48"/>
      <c r="BX125" s="48"/>
      <c r="BY125" s="48"/>
      <c r="BZ125" s="48"/>
      <c r="CB125" s="48"/>
      <c r="CC125" s="48"/>
      <c r="CD125" s="48"/>
      <c r="CF125" s="48"/>
      <c r="CG125" s="48"/>
      <c r="CH125" s="48"/>
      <c r="CJ125" s="48"/>
      <c r="CK125" s="48"/>
      <c r="CL125" s="48"/>
      <c r="CN125" s="48"/>
      <c r="CO125" s="48"/>
      <c r="CP125" s="48"/>
      <c r="CR125" s="48"/>
      <c r="CS125" s="48"/>
      <c r="CT125" s="48"/>
      <c r="CV125" s="48"/>
      <c r="CW125" s="48"/>
      <c r="CX125" s="48"/>
      <c r="CZ125" s="48"/>
      <c r="DA125" s="48"/>
      <c r="DB125" s="48"/>
      <c r="DD125" s="48"/>
      <c r="DE125" s="48"/>
      <c r="DF125" s="48"/>
      <c r="DH125" s="48"/>
      <c r="DI125" s="48"/>
      <c r="DJ125" s="48"/>
      <c r="DL125" s="48"/>
      <c r="DM125" s="48"/>
      <c r="DN125" s="48"/>
      <c r="DP125" s="48"/>
      <c r="DQ125" s="48"/>
      <c r="DR125" s="48"/>
      <c r="DT125" s="48"/>
      <c r="DU125" s="48"/>
      <c r="DV125" s="48"/>
      <c r="DX125" s="48"/>
      <c r="DY125" s="48"/>
      <c r="DZ125" s="48"/>
      <c r="EB125" s="48"/>
      <c r="EC125" s="48"/>
      <c r="ED125" s="48"/>
      <c r="EF125" s="48"/>
      <c r="EG125" s="48"/>
      <c r="EH125" s="48"/>
      <c r="EJ125" s="48"/>
      <c r="EK125" s="48"/>
      <c r="EL125" s="48"/>
      <c r="EN125" s="48"/>
      <c r="EO125" s="48"/>
      <c r="EP125" s="48"/>
    </row>
    <row r="126" spans="1:146" s="50" customFormat="1" ht="15" hidden="1" customHeight="1" x14ac:dyDescent="0.2">
      <c r="A126" s="48"/>
      <c r="B126" s="59" t="s">
        <v>224</v>
      </c>
      <c r="C126" s="59" t="s">
        <v>225</v>
      </c>
      <c r="D126" s="60">
        <v>0</v>
      </c>
      <c r="E126" s="60">
        <v>0</v>
      </c>
      <c r="F126" s="60">
        <f t="shared" si="45"/>
        <v>0</v>
      </c>
      <c r="G126" s="60">
        <v>0</v>
      </c>
      <c r="H126" s="60">
        <v>0</v>
      </c>
      <c r="I126" s="60">
        <f t="shared" si="39"/>
        <v>0</v>
      </c>
      <c r="J126" s="60">
        <f t="shared" si="40"/>
        <v>0</v>
      </c>
      <c r="K126" s="48"/>
      <c r="L126" s="48"/>
      <c r="M126" s="86">
        <v>0</v>
      </c>
      <c r="N126" s="58">
        <f t="shared" si="30"/>
        <v>0</v>
      </c>
      <c r="P126" s="48"/>
      <c r="Q126" s="48"/>
      <c r="R126" s="48"/>
      <c r="T126" s="48"/>
      <c r="U126" s="48"/>
      <c r="V126" s="48"/>
      <c r="X126" s="48"/>
      <c r="Y126" s="48"/>
      <c r="Z126" s="48"/>
      <c r="AB126" s="48"/>
      <c r="AC126" s="48"/>
      <c r="AD126" s="48"/>
      <c r="AF126" s="48"/>
      <c r="AG126" s="48"/>
      <c r="AH126" s="48"/>
      <c r="AJ126" s="48"/>
      <c r="AK126" s="48"/>
      <c r="AL126" s="48"/>
      <c r="AN126" s="48"/>
      <c r="AO126" s="48"/>
      <c r="AP126" s="48"/>
      <c r="AR126" s="48"/>
      <c r="AS126" s="48"/>
      <c r="AT126" s="48"/>
      <c r="AV126" s="48"/>
      <c r="AW126" s="48"/>
      <c r="AX126" s="48"/>
      <c r="AZ126" s="48"/>
      <c r="BA126" s="48"/>
      <c r="BB126" s="48"/>
      <c r="BD126" s="48"/>
      <c r="BE126" s="48"/>
      <c r="BF126" s="48"/>
      <c r="BH126" s="48"/>
      <c r="BI126" s="48"/>
      <c r="BJ126" s="48"/>
      <c r="BL126" s="48"/>
      <c r="BM126" s="48"/>
      <c r="BN126" s="48"/>
      <c r="BP126" s="48"/>
      <c r="BQ126" s="48"/>
      <c r="BR126" s="48"/>
      <c r="BT126" s="48"/>
      <c r="BU126" s="48"/>
      <c r="BV126" s="48"/>
      <c r="BX126" s="48"/>
      <c r="BY126" s="48"/>
      <c r="BZ126" s="48"/>
      <c r="CB126" s="48"/>
      <c r="CC126" s="48"/>
      <c r="CD126" s="48"/>
      <c r="CF126" s="48"/>
      <c r="CG126" s="48"/>
      <c r="CH126" s="48"/>
      <c r="CJ126" s="48"/>
      <c r="CK126" s="48"/>
      <c r="CL126" s="48"/>
      <c r="CN126" s="48"/>
      <c r="CO126" s="48"/>
      <c r="CP126" s="48"/>
      <c r="CR126" s="48"/>
      <c r="CS126" s="48"/>
      <c r="CT126" s="48"/>
      <c r="CV126" s="48"/>
      <c r="CW126" s="48"/>
      <c r="CX126" s="48"/>
      <c r="CZ126" s="48"/>
      <c r="DA126" s="48"/>
      <c r="DB126" s="48"/>
      <c r="DD126" s="48"/>
      <c r="DE126" s="48"/>
      <c r="DF126" s="48"/>
      <c r="DH126" s="48"/>
      <c r="DI126" s="48"/>
      <c r="DJ126" s="48"/>
      <c r="DL126" s="48"/>
      <c r="DM126" s="48"/>
      <c r="DN126" s="48"/>
      <c r="DP126" s="48"/>
      <c r="DQ126" s="48"/>
      <c r="DR126" s="48"/>
      <c r="DT126" s="48"/>
      <c r="DU126" s="48"/>
      <c r="DV126" s="48"/>
      <c r="DX126" s="48"/>
      <c r="DY126" s="48"/>
      <c r="DZ126" s="48"/>
      <c r="EB126" s="48"/>
      <c r="EC126" s="48"/>
      <c r="ED126" s="48"/>
      <c r="EF126" s="48"/>
      <c r="EG126" s="48"/>
      <c r="EH126" s="48"/>
      <c r="EJ126" s="48"/>
      <c r="EK126" s="48"/>
      <c r="EL126" s="48"/>
      <c r="EN126" s="48"/>
      <c r="EO126" s="48"/>
      <c r="EP126" s="48"/>
    </row>
    <row r="127" spans="1:146" s="50" customFormat="1" ht="15" hidden="1" customHeight="1" x14ac:dyDescent="0.2">
      <c r="A127" s="48"/>
      <c r="B127" s="59" t="s">
        <v>226</v>
      </c>
      <c r="C127" s="59" t="s">
        <v>227</v>
      </c>
      <c r="D127" s="60">
        <v>0</v>
      </c>
      <c r="E127" s="60">
        <v>0</v>
      </c>
      <c r="F127" s="60">
        <f t="shared" si="45"/>
        <v>0</v>
      </c>
      <c r="G127" s="60">
        <v>0</v>
      </c>
      <c r="H127" s="60">
        <v>0</v>
      </c>
      <c r="I127" s="60">
        <f t="shared" si="39"/>
        <v>0</v>
      </c>
      <c r="J127" s="60">
        <f t="shared" si="40"/>
        <v>0</v>
      </c>
      <c r="K127" s="48"/>
      <c r="L127" s="48"/>
      <c r="M127" s="86">
        <v>0</v>
      </c>
      <c r="N127" s="58">
        <f t="shared" si="30"/>
        <v>0</v>
      </c>
      <c r="P127" s="48"/>
      <c r="Q127" s="48"/>
      <c r="R127" s="48"/>
      <c r="T127" s="48"/>
      <c r="U127" s="48"/>
      <c r="V127" s="48"/>
      <c r="X127" s="48"/>
      <c r="Y127" s="48"/>
      <c r="Z127" s="48"/>
      <c r="AB127" s="48"/>
      <c r="AC127" s="48"/>
      <c r="AD127" s="48"/>
      <c r="AF127" s="48"/>
      <c r="AG127" s="48"/>
      <c r="AH127" s="48"/>
      <c r="AJ127" s="48"/>
      <c r="AK127" s="48"/>
      <c r="AL127" s="48"/>
      <c r="AN127" s="48"/>
      <c r="AO127" s="48"/>
      <c r="AP127" s="48"/>
      <c r="AR127" s="48"/>
      <c r="AS127" s="48"/>
      <c r="AT127" s="48"/>
      <c r="AV127" s="48"/>
      <c r="AW127" s="48"/>
      <c r="AX127" s="48"/>
      <c r="AZ127" s="48"/>
      <c r="BA127" s="48"/>
      <c r="BB127" s="48"/>
      <c r="BD127" s="48"/>
      <c r="BE127" s="48"/>
      <c r="BF127" s="48"/>
      <c r="BH127" s="48"/>
      <c r="BI127" s="48"/>
      <c r="BJ127" s="48"/>
      <c r="BL127" s="48"/>
      <c r="BM127" s="48"/>
      <c r="BN127" s="48"/>
      <c r="BP127" s="48"/>
      <c r="BQ127" s="48"/>
      <c r="BR127" s="48"/>
      <c r="BT127" s="48"/>
      <c r="BU127" s="48"/>
      <c r="BV127" s="48"/>
      <c r="BX127" s="48"/>
      <c r="BY127" s="48"/>
      <c r="BZ127" s="48"/>
      <c r="CB127" s="48"/>
      <c r="CC127" s="48"/>
      <c r="CD127" s="48"/>
      <c r="CF127" s="48"/>
      <c r="CG127" s="48"/>
      <c r="CH127" s="48"/>
      <c r="CJ127" s="48"/>
      <c r="CK127" s="48"/>
      <c r="CL127" s="48"/>
      <c r="CN127" s="48"/>
      <c r="CO127" s="48"/>
      <c r="CP127" s="48"/>
      <c r="CR127" s="48"/>
      <c r="CS127" s="48"/>
      <c r="CT127" s="48"/>
      <c r="CV127" s="48"/>
      <c r="CW127" s="48"/>
      <c r="CX127" s="48"/>
      <c r="CZ127" s="48"/>
      <c r="DA127" s="48"/>
      <c r="DB127" s="48"/>
      <c r="DD127" s="48"/>
      <c r="DE127" s="48"/>
      <c r="DF127" s="48"/>
      <c r="DH127" s="48"/>
      <c r="DI127" s="48"/>
      <c r="DJ127" s="48"/>
      <c r="DL127" s="48"/>
      <c r="DM127" s="48"/>
      <c r="DN127" s="48"/>
      <c r="DP127" s="48"/>
      <c r="DQ127" s="48"/>
      <c r="DR127" s="48"/>
      <c r="DT127" s="48"/>
      <c r="DU127" s="48"/>
      <c r="DV127" s="48"/>
      <c r="DX127" s="48"/>
      <c r="DY127" s="48"/>
      <c r="DZ127" s="48"/>
      <c r="EB127" s="48"/>
      <c r="EC127" s="48"/>
      <c r="ED127" s="48"/>
      <c r="EF127" s="48"/>
      <c r="EG127" s="48"/>
      <c r="EH127" s="48"/>
      <c r="EJ127" s="48"/>
      <c r="EK127" s="48"/>
      <c r="EL127" s="48"/>
      <c r="EN127" s="48"/>
      <c r="EO127" s="48"/>
      <c r="EP127" s="48"/>
    </row>
    <row r="128" spans="1:146" s="50" customFormat="1" ht="15" hidden="1" customHeight="1" x14ac:dyDescent="0.2">
      <c r="A128" s="48"/>
      <c r="B128" s="59" t="s">
        <v>228</v>
      </c>
      <c r="C128" s="59" t="s">
        <v>229</v>
      </c>
      <c r="D128" s="60">
        <v>0</v>
      </c>
      <c r="E128" s="60">
        <v>0</v>
      </c>
      <c r="F128" s="60">
        <f t="shared" si="45"/>
        <v>0</v>
      </c>
      <c r="G128" s="60">
        <v>0</v>
      </c>
      <c r="H128" s="60">
        <v>0</v>
      </c>
      <c r="I128" s="60">
        <f t="shared" si="39"/>
        <v>0</v>
      </c>
      <c r="J128" s="60">
        <f t="shared" si="40"/>
        <v>0</v>
      </c>
      <c r="K128" s="48"/>
      <c r="L128" s="48"/>
      <c r="M128" s="86">
        <v>0</v>
      </c>
      <c r="N128" s="58">
        <f t="shared" si="30"/>
        <v>0</v>
      </c>
      <c r="P128" s="48"/>
      <c r="Q128" s="48"/>
      <c r="R128" s="48"/>
      <c r="T128" s="48"/>
      <c r="U128" s="48"/>
      <c r="V128" s="48"/>
      <c r="X128" s="48"/>
      <c r="Y128" s="48"/>
      <c r="Z128" s="48"/>
      <c r="AB128" s="48"/>
      <c r="AC128" s="48"/>
      <c r="AD128" s="48"/>
      <c r="AF128" s="48"/>
      <c r="AG128" s="48"/>
      <c r="AH128" s="48"/>
      <c r="AJ128" s="48"/>
      <c r="AK128" s="48"/>
      <c r="AL128" s="48"/>
      <c r="AN128" s="48"/>
      <c r="AO128" s="48"/>
      <c r="AP128" s="48"/>
      <c r="AR128" s="48"/>
      <c r="AS128" s="48"/>
      <c r="AT128" s="48"/>
      <c r="AV128" s="48"/>
      <c r="AW128" s="48"/>
      <c r="AX128" s="48"/>
      <c r="AZ128" s="48"/>
      <c r="BA128" s="48"/>
      <c r="BB128" s="48"/>
      <c r="BD128" s="48"/>
      <c r="BE128" s="48"/>
      <c r="BF128" s="48"/>
      <c r="BH128" s="48"/>
      <c r="BI128" s="48"/>
      <c r="BJ128" s="48"/>
      <c r="BL128" s="48"/>
      <c r="BM128" s="48"/>
      <c r="BN128" s="48"/>
      <c r="BP128" s="48"/>
      <c r="BQ128" s="48"/>
      <c r="BR128" s="48"/>
      <c r="BT128" s="48"/>
      <c r="BU128" s="48"/>
      <c r="BV128" s="48"/>
      <c r="BX128" s="48"/>
      <c r="BY128" s="48"/>
      <c r="BZ128" s="48"/>
      <c r="CB128" s="48"/>
      <c r="CC128" s="48"/>
      <c r="CD128" s="48"/>
      <c r="CF128" s="48"/>
      <c r="CG128" s="48"/>
      <c r="CH128" s="48"/>
      <c r="CJ128" s="48"/>
      <c r="CK128" s="48"/>
      <c r="CL128" s="48"/>
      <c r="CN128" s="48"/>
      <c r="CO128" s="48"/>
      <c r="CP128" s="48"/>
      <c r="CR128" s="48"/>
      <c r="CS128" s="48"/>
      <c r="CT128" s="48"/>
      <c r="CV128" s="48"/>
      <c r="CW128" s="48"/>
      <c r="CX128" s="48"/>
      <c r="CZ128" s="48"/>
      <c r="DA128" s="48"/>
      <c r="DB128" s="48"/>
      <c r="DD128" s="48"/>
      <c r="DE128" s="48"/>
      <c r="DF128" s="48"/>
      <c r="DH128" s="48"/>
      <c r="DI128" s="48"/>
      <c r="DJ128" s="48"/>
      <c r="DL128" s="48"/>
      <c r="DM128" s="48"/>
      <c r="DN128" s="48"/>
      <c r="DP128" s="48"/>
      <c r="DQ128" s="48"/>
      <c r="DR128" s="48"/>
      <c r="DT128" s="48"/>
      <c r="DU128" s="48"/>
      <c r="DV128" s="48"/>
      <c r="DX128" s="48"/>
      <c r="DY128" s="48"/>
      <c r="DZ128" s="48"/>
      <c r="EB128" s="48"/>
      <c r="EC128" s="48"/>
      <c r="ED128" s="48"/>
      <c r="EF128" s="48"/>
      <c r="EG128" s="48"/>
      <c r="EH128" s="48"/>
      <c r="EJ128" s="48"/>
      <c r="EK128" s="48"/>
      <c r="EL128" s="48"/>
      <c r="EN128" s="48"/>
      <c r="EO128" s="48"/>
      <c r="EP128" s="48"/>
    </row>
    <row r="129" spans="1:146" s="50" customFormat="1" ht="15" hidden="1" customHeight="1" x14ac:dyDescent="0.2">
      <c r="A129" s="48"/>
      <c r="B129" s="59" t="s">
        <v>230</v>
      </c>
      <c r="C129" s="59" t="s">
        <v>231</v>
      </c>
      <c r="D129" s="60">
        <v>0</v>
      </c>
      <c r="E129" s="60">
        <v>0</v>
      </c>
      <c r="F129" s="60">
        <f t="shared" si="45"/>
        <v>0</v>
      </c>
      <c r="G129" s="60">
        <v>0</v>
      </c>
      <c r="H129" s="60">
        <v>0</v>
      </c>
      <c r="I129" s="60">
        <f t="shared" si="39"/>
        <v>0</v>
      </c>
      <c r="J129" s="60">
        <f t="shared" si="40"/>
        <v>0</v>
      </c>
      <c r="K129" s="48"/>
      <c r="L129" s="48"/>
      <c r="M129" s="86">
        <v>0</v>
      </c>
      <c r="N129" s="58">
        <f t="shared" si="30"/>
        <v>0</v>
      </c>
      <c r="P129" s="48"/>
      <c r="Q129" s="48"/>
      <c r="R129" s="48"/>
      <c r="T129" s="48"/>
      <c r="U129" s="48"/>
      <c r="V129" s="48"/>
      <c r="X129" s="48"/>
      <c r="Y129" s="48"/>
      <c r="Z129" s="48"/>
      <c r="AB129" s="48"/>
      <c r="AC129" s="48"/>
      <c r="AD129" s="48"/>
      <c r="AF129" s="48"/>
      <c r="AG129" s="48"/>
      <c r="AH129" s="48"/>
      <c r="AJ129" s="48"/>
      <c r="AK129" s="48"/>
      <c r="AL129" s="48"/>
      <c r="AN129" s="48"/>
      <c r="AO129" s="48"/>
      <c r="AP129" s="48"/>
      <c r="AR129" s="48"/>
      <c r="AS129" s="48"/>
      <c r="AT129" s="48"/>
      <c r="AV129" s="48"/>
      <c r="AW129" s="48"/>
      <c r="AX129" s="48"/>
      <c r="AZ129" s="48"/>
      <c r="BA129" s="48"/>
      <c r="BB129" s="48"/>
      <c r="BD129" s="48"/>
      <c r="BE129" s="48"/>
      <c r="BF129" s="48"/>
      <c r="BH129" s="48"/>
      <c r="BI129" s="48"/>
      <c r="BJ129" s="48"/>
      <c r="BL129" s="48"/>
      <c r="BM129" s="48"/>
      <c r="BN129" s="48"/>
      <c r="BP129" s="48"/>
      <c r="BQ129" s="48"/>
      <c r="BR129" s="48"/>
      <c r="BT129" s="48"/>
      <c r="BU129" s="48"/>
      <c r="BV129" s="48"/>
      <c r="BX129" s="48"/>
      <c r="BY129" s="48"/>
      <c r="BZ129" s="48"/>
      <c r="CB129" s="48"/>
      <c r="CC129" s="48"/>
      <c r="CD129" s="48"/>
      <c r="CF129" s="48"/>
      <c r="CG129" s="48"/>
      <c r="CH129" s="48"/>
      <c r="CJ129" s="48"/>
      <c r="CK129" s="48"/>
      <c r="CL129" s="48"/>
      <c r="CN129" s="48"/>
      <c r="CO129" s="48"/>
      <c r="CP129" s="48"/>
      <c r="CR129" s="48"/>
      <c r="CS129" s="48"/>
      <c r="CT129" s="48"/>
      <c r="CV129" s="48"/>
      <c r="CW129" s="48"/>
      <c r="CX129" s="48"/>
      <c r="CZ129" s="48"/>
      <c r="DA129" s="48"/>
      <c r="DB129" s="48"/>
      <c r="DD129" s="48"/>
      <c r="DE129" s="48"/>
      <c r="DF129" s="48"/>
      <c r="DH129" s="48"/>
      <c r="DI129" s="48"/>
      <c r="DJ129" s="48"/>
      <c r="DL129" s="48"/>
      <c r="DM129" s="48"/>
      <c r="DN129" s="48"/>
      <c r="DP129" s="48"/>
      <c r="DQ129" s="48"/>
      <c r="DR129" s="48"/>
      <c r="DT129" s="48"/>
      <c r="DU129" s="48"/>
      <c r="DV129" s="48"/>
      <c r="DX129" s="48"/>
      <c r="DY129" s="48"/>
      <c r="DZ129" s="48"/>
      <c r="EB129" s="48"/>
      <c r="EC129" s="48"/>
      <c r="ED129" s="48"/>
      <c r="EF129" s="48"/>
      <c r="EG129" s="48"/>
      <c r="EH129" s="48"/>
      <c r="EJ129" s="48"/>
      <c r="EK129" s="48"/>
      <c r="EL129" s="48"/>
      <c r="EN129" s="48"/>
      <c r="EO129" s="48"/>
      <c r="EP129" s="48"/>
    </row>
    <row r="130" spans="1:146" s="50" customFormat="1" ht="15" hidden="1" customHeight="1" x14ac:dyDescent="0.2">
      <c r="A130" s="48"/>
      <c r="B130" s="59" t="s">
        <v>232</v>
      </c>
      <c r="C130" s="59" t="s">
        <v>233</v>
      </c>
      <c r="D130" s="60">
        <v>0</v>
      </c>
      <c r="E130" s="60">
        <v>0</v>
      </c>
      <c r="F130" s="60">
        <f t="shared" si="45"/>
        <v>0</v>
      </c>
      <c r="G130" s="60">
        <v>0</v>
      </c>
      <c r="H130" s="60">
        <v>0</v>
      </c>
      <c r="I130" s="60">
        <f t="shared" si="39"/>
        <v>0</v>
      </c>
      <c r="J130" s="60">
        <f t="shared" si="40"/>
        <v>0</v>
      </c>
      <c r="K130" s="48"/>
      <c r="L130" s="48"/>
      <c r="M130" s="86">
        <v>0</v>
      </c>
      <c r="N130" s="58">
        <f t="shared" si="30"/>
        <v>0</v>
      </c>
      <c r="P130" s="48"/>
      <c r="Q130" s="48"/>
      <c r="R130" s="48"/>
      <c r="T130" s="48"/>
      <c r="U130" s="48"/>
      <c r="V130" s="48"/>
      <c r="X130" s="48"/>
      <c r="Y130" s="48"/>
      <c r="Z130" s="48"/>
      <c r="AB130" s="48"/>
      <c r="AC130" s="48"/>
      <c r="AD130" s="48"/>
      <c r="AF130" s="48"/>
      <c r="AG130" s="48"/>
      <c r="AH130" s="48"/>
      <c r="AJ130" s="48"/>
      <c r="AK130" s="48"/>
      <c r="AL130" s="48"/>
      <c r="AN130" s="48"/>
      <c r="AO130" s="48"/>
      <c r="AP130" s="48"/>
      <c r="AR130" s="48"/>
      <c r="AS130" s="48"/>
      <c r="AT130" s="48"/>
      <c r="AV130" s="48"/>
      <c r="AW130" s="48"/>
      <c r="AX130" s="48"/>
      <c r="AZ130" s="48"/>
      <c r="BA130" s="48"/>
      <c r="BB130" s="48"/>
      <c r="BD130" s="48"/>
      <c r="BE130" s="48"/>
      <c r="BF130" s="48"/>
      <c r="BH130" s="48"/>
      <c r="BI130" s="48"/>
      <c r="BJ130" s="48"/>
      <c r="BL130" s="48"/>
      <c r="BM130" s="48"/>
      <c r="BN130" s="48"/>
      <c r="BP130" s="48"/>
      <c r="BQ130" s="48"/>
      <c r="BR130" s="48"/>
      <c r="BT130" s="48"/>
      <c r="BU130" s="48"/>
      <c r="BV130" s="48"/>
      <c r="BX130" s="48"/>
      <c r="BY130" s="48"/>
      <c r="BZ130" s="48"/>
      <c r="CB130" s="48"/>
      <c r="CC130" s="48"/>
      <c r="CD130" s="48"/>
      <c r="CF130" s="48"/>
      <c r="CG130" s="48"/>
      <c r="CH130" s="48"/>
      <c r="CJ130" s="48"/>
      <c r="CK130" s="48"/>
      <c r="CL130" s="48"/>
      <c r="CN130" s="48"/>
      <c r="CO130" s="48"/>
      <c r="CP130" s="48"/>
      <c r="CR130" s="48"/>
      <c r="CS130" s="48"/>
      <c r="CT130" s="48"/>
      <c r="CV130" s="48"/>
      <c r="CW130" s="48"/>
      <c r="CX130" s="48"/>
      <c r="CZ130" s="48"/>
      <c r="DA130" s="48"/>
      <c r="DB130" s="48"/>
      <c r="DD130" s="48"/>
      <c r="DE130" s="48"/>
      <c r="DF130" s="48"/>
      <c r="DH130" s="48"/>
      <c r="DI130" s="48"/>
      <c r="DJ130" s="48"/>
      <c r="DL130" s="48"/>
      <c r="DM130" s="48"/>
      <c r="DN130" s="48"/>
      <c r="DP130" s="48"/>
      <c r="DQ130" s="48"/>
      <c r="DR130" s="48"/>
      <c r="DT130" s="48"/>
      <c r="DU130" s="48"/>
      <c r="DV130" s="48"/>
      <c r="DX130" s="48"/>
      <c r="DY130" s="48"/>
      <c r="DZ130" s="48"/>
      <c r="EB130" s="48"/>
      <c r="EC130" s="48"/>
      <c r="ED130" s="48"/>
      <c r="EF130" s="48"/>
      <c r="EG130" s="48"/>
      <c r="EH130" s="48"/>
      <c r="EJ130" s="48"/>
      <c r="EK130" s="48"/>
      <c r="EL130" s="48"/>
      <c r="EN130" s="48"/>
      <c r="EO130" s="48"/>
      <c r="EP130" s="48"/>
    </row>
    <row r="131" spans="1:146" s="50" customFormat="1" ht="15" hidden="1" customHeight="1" x14ac:dyDescent="0.2">
      <c r="A131" s="48"/>
      <c r="B131" s="59" t="s">
        <v>234</v>
      </c>
      <c r="C131" s="59" t="s">
        <v>235</v>
      </c>
      <c r="D131" s="60">
        <v>0</v>
      </c>
      <c r="E131" s="60">
        <v>0</v>
      </c>
      <c r="F131" s="60">
        <f t="shared" si="45"/>
        <v>0</v>
      </c>
      <c r="G131" s="60">
        <v>0</v>
      </c>
      <c r="H131" s="60">
        <v>0</v>
      </c>
      <c r="I131" s="60">
        <f t="shared" si="39"/>
        <v>0</v>
      </c>
      <c r="J131" s="60">
        <f t="shared" si="40"/>
        <v>0</v>
      </c>
      <c r="K131" s="48"/>
      <c r="L131" s="48"/>
      <c r="M131" s="86">
        <v>0</v>
      </c>
      <c r="N131" s="58">
        <f t="shared" si="30"/>
        <v>0</v>
      </c>
      <c r="P131" s="48"/>
      <c r="Q131" s="48"/>
      <c r="R131" s="48"/>
      <c r="T131" s="48"/>
      <c r="U131" s="48"/>
      <c r="V131" s="48"/>
      <c r="X131" s="48"/>
      <c r="Y131" s="48"/>
      <c r="Z131" s="48"/>
      <c r="AB131" s="48"/>
      <c r="AC131" s="48"/>
      <c r="AD131" s="48"/>
      <c r="AF131" s="48"/>
      <c r="AG131" s="48"/>
      <c r="AH131" s="48"/>
      <c r="AJ131" s="48"/>
      <c r="AK131" s="48"/>
      <c r="AL131" s="48"/>
      <c r="AN131" s="48"/>
      <c r="AO131" s="48"/>
      <c r="AP131" s="48"/>
      <c r="AR131" s="48"/>
      <c r="AS131" s="48"/>
      <c r="AT131" s="48"/>
      <c r="AV131" s="48"/>
      <c r="AW131" s="48"/>
      <c r="AX131" s="48"/>
      <c r="AZ131" s="48"/>
      <c r="BA131" s="48"/>
      <c r="BB131" s="48"/>
      <c r="BD131" s="48"/>
      <c r="BE131" s="48"/>
      <c r="BF131" s="48"/>
      <c r="BH131" s="48"/>
      <c r="BI131" s="48"/>
      <c r="BJ131" s="48"/>
      <c r="BL131" s="48"/>
      <c r="BM131" s="48"/>
      <c r="BN131" s="48"/>
      <c r="BP131" s="48"/>
      <c r="BQ131" s="48"/>
      <c r="BR131" s="48"/>
      <c r="BT131" s="48"/>
      <c r="BU131" s="48"/>
      <c r="BV131" s="48"/>
      <c r="BX131" s="48"/>
      <c r="BY131" s="48"/>
      <c r="BZ131" s="48"/>
      <c r="CB131" s="48"/>
      <c r="CC131" s="48"/>
      <c r="CD131" s="48"/>
      <c r="CF131" s="48"/>
      <c r="CG131" s="48"/>
      <c r="CH131" s="48"/>
      <c r="CJ131" s="48"/>
      <c r="CK131" s="48"/>
      <c r="CL131" s="48"/>
      <c r="CN131" s="48"/>
      <c r="CO131" s="48"/>
      <c r="CP131" s="48"/>
      <c r="CR131" s="48"/>
      <c r="CS131" s="48"/>
      <c r="CT131" s="48"/>
      <c r="CV131" s="48"/>
      <c r="CW131" s="48"/>
      <c r="CX131" s="48"/>
      <c r="CZ131" s="48"/>
      <c r="DA131" s="48"/>
      <c r="DB131" s="48"/>
      <c r="DD131" s="48"/>
      <c r="DE131" s="48"/>
      <c r="DF131" s="48"/>
      <c r="DH131" s="48"/>
      <c r="DI131" s="48"/>
      <c r="DJ131" s="48"/>
      <c r="DL131" s="48"/>
      <c r="DM131" s="48"/>
      <c r="DN131" s="48"/>
      <c r="DP131" s="48"/>
      <c r="DQ131" s="48"/>
      <c r="DR131" s="48"/>
      <c r="DT131" s="48"/>
      <c r="DU131" s="48"/>
      <c r="DV131" s="48"/>
      <c r="DX131" s="48"/>
      <c r="DY131" s="48"/>
      <c r="DZ131" s="48"/>
      <c r="EB131" s="48"/>
      <c r="EC131" s="48"/>
      <c r="ED131" s="48"/>
      <c r="EF131" s="48"/>
      <c r="EG131" s="48"/>
      <c r="EH131" s="48"/>
      <c r="EJ131" s="48"/>
      <c r="EK131" s="48"/>
      <c r="EL131" s="48"/>
      <c r="EN131" s="48"/>
      <c r="EO131" s="48"/>
      <c r="EP131" s="48"/>
    </row>
    <row r="132" spans="1:146" s="57" customFormat="1" ht="15" customHeight="1" x14ac:dyDescent="0.2">
      <c r="A132" s="53"/>
      <c r="B132" s="55" t="s">
        <v>236</v>
      </c>
      <c r="C132" s="55" t="s">
        <v>237</v>
      </c>
      <c r="D132" s="56">
        <f t="shared" ref="D132:J132" si="46">+D133+D205+D237+D248+D252</f>
        <v>137000000</v>
      </c>
      <c r="E132" s="56">
        <f t="shared" si="46"/>
        <v>0</v>
      </c>
      <c r="F132" s="56">
        <f t="shared" si="46"/>
        <v>137000000</v>
      </c>
      <c r="G132" s="56">
        <f t="shared" si="46"/>
        <v>0</v>
      </c>
      <c r="H132" s="56">
        <f t="shared" si="46"/>
        <v>56097041.329999998</v>
      </c>
      <c r="I132" s="56">
        <f t="shared" si="46"/>
        <v>56097041.329999998</v>
      </c>
      <c r="J132" s="56">
        <f t="shared" si="46"/>
        <v>80902958.669999987</v>
      </c>
      <c r="K132" s="92"/>
      <c r="L132" s="166"/>
      <c r="M132" s="169"/>
      <c r="N132" s="169"/>
      <c r="P132" s="53"/>
      <c r="Q132" s="53"/>
      <c r="R132" s="53"/>
      <c r="T132" s="53"/>
      <c r="U132" s="53"/>
      <c r="V132" s="53"/>
      <c r="X132" s="53"/>
      <c r="Y132" s="53"/>
      <c r="Z132" s="53"/>
      <c r="AB132" s="53"/>
      <c r="AC132" s="53"/>
      <c r="AD132" s="53"/>
      <c r="AF132" s="53"/>
      <c r="AG132" s="53"/>
      <c r="AH132" s="53"/>
      <c r="AJ132" s="53"/>
      <c r="AK132" s="53"/>
      <c r="AL132" s="53"/>
      <c r="AN132" s="53"/>
      <c r="AO132" s="53"/>
      <c r="AP132" s="53"/>
      <c r="AR132" s="53"/>
      <c r="AS132" s="53"/>
      <c r="AT132" s="53"/>
      <c r="AV132" s="53"/>
      <c r="AW132" s="53"/>
      <c r="AX132" s="53"/>
      <c r="AZ132" s="53"/>
      <c r="BA132" s="53"/>
      <c r="BB132" s="53"/>
      <c r="BD132" s="53"/>
      <c r="BE132" s="53"/>
      <c r="BF132" s="53"/>
      <c r="BH132" s="53"/>
      <c r="BI132" s="53"/>
      <c r="BJ132" s="53"/>
      <c r="BL132" s="53"/>
      <c r="BM132" s="53"/>
      <c r="BN132" s="53"/>
      <c r="BP132" s="53"/>
      <c r="BQ132" s="53"/>
      <c r="BR132" s="53"/>
      <c r="BT132" s="53"/>
      <c r="BU132" s="53"/>
      <c r="BV132" s="53"/>
      <c r="BX132" s="53"/>
      <c r="BY132" s="53"/>
      <c r="BZ132" s="53"/>
      <c r="CB132" s="53"/>
      <c r="CC132" s="53"/>
      <c r="CD132" s="53"/>
      <c r="CF132" s="53"/>
      <c r="CG132" s="53"/>
      <c r="CH132" s="53"/>
      <c r="CJ132" s="53"/>
      <c r="CK132" s="53"/>
      <c r="CL132" s="53"/>
      <c r="CN132" s="53"/>
      <c r="CO132" s="53"/>
      <c r="CP132" s="53"/>
      <c r="CR132" s="53"/>
      <c r="CS132" s="53"/>
      <c r="CT132" s="53"/>
      <c r="CV132" s="53"/>
      <c r="CW132" s="53"/>
      <c r="CX132" s="53"/>
      <c r="CZ132" s="53"/>
      <c r="DA132" s="53"/>
      <c r="DB132" s="53"/>
      <c r="DD132" s="53"/>
      <c r="DE132" s="53"/>
      <c r="DF132" s="53"/>
      <c r="DH132" s="53"/>
      <c r="DI132" s="53"/>
      <c r="DJ132" s="53"/>
      <c r="DL132" s="53"/>
      <c r="DM132" s="53"/>
      <c r="DN132" s="53"/>
      <c r="DP132" s="53"/>
      <c r="DQ132" s="53"/>
      <c r="DR132" s="53"/>
      <c r="DT132" s="53"/>
      <c r="DU132" s="53"/>
      <c r="DV132" s="53"/>
      <c r="DX132" s="53"/>
      <c r="DY132" s="53"/>
      <c r="DZ132" s="53"/>
      <c r="EB132" s="53"/>
      <c r="EC132" s="53"/>
      <c r="ED132" s="53"/>
      <c r="EF132" s="53"/>
      <c r="EG132" s="53"/>
      <c r="EH132" s="53"/>
      <c r="EJ132" s="53"/>
      <c r="EK132" s="53"/>
      <c r="EL132" s="53"/>
      <c r="EN132" s="53"/>
      <c r="EO132" s="53"/>
      <c r="EP132" s="53"/>
    </row>
    <row r="133" spans="1:146" s="57" customFormat="1" ht="15" customHeight="1" x14ac:dyDescent="0.2">
      <c r="A133" s="53"/>
      <c r="B133" s="55" t="s">
        <v>238</v>
      </c>
      <c r="C133" s="55" t="s">
        <v>239</v>
      </c>
      <c r="D133" s="56">
        <f t="shared" ref="D133:J133" si="47">+D134+D142+D187</f>
        <v>127200000</v>
      </c>
      <c r="E133" s="56">
        <f t="shared" si="47"/>
        <v>0</v>
      </c>
      <c r="F133" s="56">
        <f t="shared" si="47"/>
        <v>127200000</v>
      </c>
      <c r="G133" s="56">
        <f t="shared" si="47"/>
        <v>0</v>
      </c>
      <c r="H133" s="56">
        <f t="shared" si="47"/>
        <v>52237285.5</v>
      </c>
      <c r="I133" s="56">
        <f t="shared" si="47"/>
        <v>52237285.5</v>
      </c>
      <c r="J133" s="56">
        <f t="shared" si="47"/>
        <v>74962714.5</v>
      </c>
      <c r="K133" s="92"/>
      <c r="L133" s="166"/>
      <c r="M133" s="169"/>
      <c r="N133" s="169"/>
      <c r="P133" s="53"/>
      <c r="Q133" s="53"/>
      <c r="R133" s="53"/>
      <c r="T133" s="53"/>
      <c r="U133" s="53"/>
      <c r="V133" s="53"/>
      <c r="X133" s="53"/>
      <c r="Y133" s="53"/>
      <c r="Z133" s="53"/>
      <c r="AB133" s="53"/>
      <c r="AC133" s="53"/>
      <c r="AD133" s="53"/>
      <c r="AF133" s="53"/>
      <c r="AG133" s="53"/>
      <c r="AH133" s="53"/>
      <c r="AJ133" s="53"/>
      <c r="AK133" s="53"/>
      <c r="AL133" s="53"/>
      <c r="AN133" s="53"/>
      <c r="AO133" s="53"/>
      <c r="AP133" s="53"/>
      <c r="AR133" s="53"/>
      <c r="AS133" s="53"/>
      <c r="AT133" s="53"/>
      <c r="AV133" s="53"/>
      <c r="AW133" s="53"/>
      <c r="AX133" s="53"/>
      <c r="AZ133" s="53"/>
      <c r="BA133" s="53"/>
      <c r="BB133" s="53"/>
      <c r="BD133" s="53"/>
      <c r="BE133" s="53"/>
      <c r="BF133" s="53"/>
      <c r="BH133" s="53"/>
      <c r="BI133" s="53"/>
      <c r="BJ133" s="53"/>
      <c r="BL133" s="53"/>
      <c r="BM133" s="53"/>
      <c r="BN133" s="53"/>
      <c r="BP133" s="53"/>
      <c r="BQ133" s="53"/>
      <c r="BR133" s="53"/>
      <c r="BT133" s="53"/>
      <c r="BU133" s="53"/>
      <c r="BV133" s="53"/>
      <c r="BX133" s="53"/>
      <c r="BY133" s="53"/>
      <c r="BZ133" s="53"/>
      <c r="CB133" s="53"/>
      <c r="CC133" s="53"/>
      <c r="CD133" s="53"/>
      <c r="CF133" s="53"/>
      <c r="CG133" s="53"/>
      <c r="CH133" s="53"/>
      <c r="CJ133" s="53"/>
      <c r="CK133" s="53"/>
      <c r="CL133" s="53"/>
      <c r="CN133" s="53"/>
      <c r="CO133" s="53"/>
      <c r="CP133" s="53"/>
      <c r="CR133" s="53"/>
      <c r="CS133" s="53"/>
      <c r="CT133" s="53"/>
      <c r="CV133" s="53"/>
      <c r="CW133" s="53"/>
      <c r="CX133" s="53"/>
      <c r="CZ133" s="53"/>
      <c r="DA133" s="53"/>
      <c r="DB133" s="53"/>
      <c r="DD133" s="53"/>
      <c r="DE133" s="53"/>
      <c r="DF133" s="53"/>
      <c r="DH133" s="53"/>
      <c r="DI133" s="53"/>
      <c r="DJ133" s="53"/>
      <c r="DL133" s="53"/>
      <c r="DM133" s="53"/>
      <c r="DN133" s="53"/>
      <c r="DP133" s="53"/>
      <c r="DQ133" s="53"/>
      <c r="DR133" s="53"/>
      <c r="DT133" s="53"/>
      <c r="DU133" s="53"/>
      <c r="DV133" s="53"/>
      <c r="DX133" s="53"/>
      <c r="DY133" s="53"/>
      <c r="DZ133" s="53"/>
      <c r="EB133" s="53"/>
      <c r="EC133" s="53"/>
      <c r="ED133" s="53"/>
      <c r="EF133" s="53"/>
      <c r="EG133" s="53"/>
      <c r="EH133" s="53"/>
      <c r="EJ133" s="53"/>
      <c r="EK133" s="53"/>
      <c r="EL133" s="53"/>
      <c r="EN133" s="53"/>
      <c r="EO133" s="53"/>
      <c r="EP133" s="53"/>
    </row>
    <row r="134" spans="1:146" s="57" customFormat="1" ht="15" customHeight="1" x14ac:dyDescent="0.2">
      <c r="A134" s="53"/>
      <c r="B134" s="55" t="s">
        <v>240</v>
      </c>
      <c r="C134" s="55" t="s">
        <v>241</v>
      </c>
      <c r="D134" s="56">
        <f>SUM(D135:D141)</f>
        <v>53200000</v>
      </c>
      <c r="E134" s="56">
        <f t="shared" ref="E134:J134" si="48">SUM(E135:E141)</f>
        <v>0</v>
      </c>
      <c r="F134" s="56">
        <f t="shared" si="48"/>
        <v>53200000</v>
      </c>
      <c r="G134" s="56">
        <f t="shared" si="48"/>
        <v>0</v>
      </c>
      <c r="H134" s="56">
        <f t="shared" si="48"/>
        <v>28990698.510000002</v>
      </c>
      <c r="I134" s="56">
        <f t="shared" si="48"/>
        <v>28990698.510000002</v>
      </c>
      <c r="J134" s="56">
        <f t="shared" si="48"/>
        <v>24209301.489999998</v>
      </c>
      <c r="K134" s="92"/>
      <c r="L134" s="166"/>
      <c r="M134" s="169"/>
      <c r="N134" s="169"/>
      <c r="P134" s="53"/>
      <c r="Q134" s="53"/>
      <c r="R134" s="53"/>
      <c r="T134" s="53"/>
      <c r="U134" s="53"/>
      <c r="V134" s="53"/>
      <c r="X134" s="53"/>
      <c r="Y134" s="53"/>
      <c r="Z134" s="53"/>
      <c r="AB134" s="53"/>
      <c r="AC134" s="53"/>
      <c r="AD134" s="53"/>
      <c r="AF134" s="53"/>
      <c r="AG134" s="53"/>
      <c r="AH134" s="53"/>
      <c r="AJ134" s="53"/>
      <c r="AK134" s="53"/>
      <c r="AL134" s="53"/>
      <c r="AN134" s="53"/>
      <c r="AO134" s="53"/>
      <c r="AP134" s="53"/>
      <c r="AR134" s="53"/>
      <c r="AS134" s="53"/>
      <c r="AT134" s="53"/>
      <c r="AV134" s="53"/>
      <c r="AW134" s="53"/>
      <c r="AX134" s="53"/>
      <c r="AZ134" s="53"/>
      <c r="BA134" s="53"/>
      <c r="BB134" s="53"/>
      <c r="BD134" s="53"/>
      <c r="BE134" s="53"/>
      <c r="BF134" s="53"/>
      <c r="BH134" s="53"/>
      <c r="BI134" s="53"/>
      <c r="BJ134" s="53"/>
      <c r="BL134" s="53"/>
      <c r="BM134" s="53"/>
      <c r="BN134" s="53"/>
      <c r="BP134" s="53"/>
      <c r="BQ134" s="53"/>
      <c r="BR134" s="53"/>
      <c r="BT134" s="53"/>
      <c r="BU134" s="53"/>
      <c r="BV134" s="53"/>
      <c r="BX134" s="53"/>
      <c r="BY134" s="53"/>
      <c r="BZ134" s="53"/>
      <c r="CB134" s="53"/>
      <c r="CC134" s="53"/>
      <c r="CD134" s="53"/>
      <c r="CF134" s="53"/>
      <c r="CG134" s="53"/>
      <c r="CH134" s="53"/>
      <c r="CJ134" s="53"/>
      <c r="CK134" s="53"/>
      <c r="CL134" s="53"/>
      <c r="CN134" s="53"/>
      <c r="CO134" s="53"/>
      <c r="CP134" s="53"/>
      <c r="CR134" s="53"/>
      <c r="CS134" s="53"/>
      <c r="CT134" s="53"/>
      <c r="CV134" s="53"/>
      <c r="CW134" s="53"/>
      <c r="CX134" s="53"/>
      <c r="CZ134" s="53"/>
      <c r="DA134" s="53"/>
      <c r="DB134" s="53"/>
      <c r="DD134" s="53"/>
      <c r="DE134" s="53"/>
      <c r="DF134" s="53"/>
      <c r="DH134" s="53"/>
      <c r="DI134" s="53"/>
      <c r="DJ134" s="53"/>
      <c r="DL134" s="53"/>
      <c r="DM134" s="53"/>
      <c r="DN134" s="53"/>
      <c r="DP134" s="53"/>
      <c r="DQ134" s="53"/>
      <c r="DR134" s="53"/>
      <c r="DT134" s="53"/>
      <c r="DU134" s="53"/>
      <c r="DV134" s="53"/>
      <c r="DX134" s="53"/>
      <c r="DY134" s="53"/>
      <c r="DZ134" s="53"/>
      <c r="EB134" s="53"/>
      <c r="EC134" s="53"/>
      <c r="ED134" s="53"/>
      <c r="EF134" s="53"/>
      <c r="EG134" s="53"/>
      <c r="EH134" s="53"/>
      <c r="EJ134" s="53"/>
      <c r="EK134" s="53"/>
      <c r="EL134" s="53"/>
      <c r="EN134" s="53"/>
      <c r="EO134" s="53"/>
      <c r="EP134" s="53"/>
    </row>
    <row r="135" spans="1:146" s="50" customFormat="1" ht="15" hidden="1" customHeight="1" x14ac:dyDescent="0.2">
      <c r="A135" s="48"/>
      <c r="B135" s="59" t="s">
        <v>242</v>
      </c>
      <c r="C135" s="59" t="s">
        <v>243</v>
      </c>
      <c r="D135" s="60">
        <v>0</v>
      </c>
      <c r="E135" s="60">
        <v>0</v>
      </c>
      <c r="F135" s="60">
        <f t="shared" ref="F135:F141" si="49">+D135+E135</f>
        <v>0</v>
      </c>
      <c r="G135" s="60">
        <v>0</v>
      </c>
      <c r="H135" s="60">
        <v>0</v>
      </c>
      <c r="I135" s="60">
        <f t="shared" ref="I135:I141" si="50">+G135+H135</f>
        <v>0</v>
      </c>
      <c r="J135" s="60">
        <f t="shared" ref="J135:J141" si="51">+F135-I135</f>
        <v>0</v>
      </c>
      <c r="K135" s="48"/>
      <c r="L135" s="48"/>
      <c r="M135" s="86">
        <v>0</v>
      </c>
      <c r="N135" s="58">
        <f t="shared" si="30"/>
        <v>0</v>
      </c>
      <c r="P135" s="48"/>
      <c r="Q135" s="48"/>
      <c r="R135" s="48"/>
      <c r="T135" s="48"/>
      <c r="U135" s="48"/>
      <c r="V135" s="48"/>
      <c r="X135" s="48"/>
      <c r="Y135" s="48"/>
      <c r="Z135" s="48"/>
      <c r="AB135" s="48"/>
      <c r="AC135" s="48"/>
      <c r="AD135" s="48"/>
      <c r="AF135" s="48"/>
      <c r="AG135" s="48"/>
      <c r="AH135" s="48"/>
      <c r="AJ135" s="48"/>
      <c r="AK135" s="48"/>
      <c r="AL135" s="48"/>
      <c r="AN135" s="48"/>
      <c r="AO135" s="48"/>
      <c r="AP135" s="48"/>
      <c r="AR135" s="48"/>
      <c r="AS135" s="48"/>
      <c r="AT135" s="48"/>
      <c r="AV135" s="48"/>
      <c r="AW135" s="48"/>
      <c r="AX135" s="48"/>
      <c r="AZ135" s="48"/>
      <c r="BA135" s="48"/>
      <c r="BB135" s="48"/>
      <c r="BD135" s="48"/>
      <c r="BE135" s="48"/>
      <c r="BF135" s="48"/>
      <c r="BH135" s="48"/>
      <c r="BI135" s="48"/>
      <c r="BJ135" s="48"/>
      <c r="BL135" s="48"/>
      <c r="BM135" s="48"/>
      <c r="BN135" s="48"/>
      <c r="BP135" s="48"/>
      <c r="BQ135" s="48"/>
      <c r="BR135" s="48"/>
      <c r="BT135" s="48"/>
      <c r="BU135" s="48"/>
      <c r="BV135" s="48"/>
      <c r="BX135" s="48"/>
      <c r="BY135" s="48"/>
      <c r="BZ135" s="48"/>
      <c r="CB135" s="48"/>
      <c r="CC135" s="48"/>
      <c r="CD135" s="48"/>
      <c r="CF135" s="48"/>
      <c r="CG135" s="48"/>
      <c r="CH135" s="48"/>
      <c r="CJ135" s="48"/>
      <c r="CK135" s="48"/>
      <c r="CL135" s="48"/>
      <c r="CN135" s="48"/>
      <c r="CO135" s="48"/>
      <c r="CP135" s="48"/>
      <c r="CR135" s="48"/>
      <c r="CS135" s="48"/>
      <c r="CT135" s="48"/>
      <c r="CV135" s="48"/>
      <c r="CW135" s="48"/>
      <c r="CX135" s="48"/>
      <c r="CZ135" s="48"/>
      <c r="DA135" s="48"/>
      <c r="DB135" s="48"/>
      <c r="DD135" s="48"/>
      <c r="DE135" s="48"/>
      <c r="DF135" s="48"/>
      <c r="DH135" s="48"/>
      <c r="DI135" s="48"/>
      <c r="DJ135" s="48"/>
      <c r="DL135" s="48"/>
      <c r="DM135" s="48"/>
      <c r="DN135" s="48"/>
      <c r="DP135" s="48"/>
      <c r="DQ135" s="48"/>
      <c r="DR135" s="48"/>
      <c r="DT135" s="48"/>
      <c r="DU135" s="48"/>
      <c r="DV135" s="48"/>
      <c r="DX135" s="48"/>
      <c r="DY135" s="48"/>
      <c r="DZ135" s="48"/>
      <c r="EB135" s="48"/>
      <c r="EC135" s="48"/>
      <c r="ED135" s="48"/>
      <c r="EF135" s="48"/>
      <c r="EG135" s="48"/>
      <c r="EH135" s="48"/>
      <c r="EJ135" s="48"/>
      <c r="EK135" s="48"/>
      <c r="EL135" s="48"/>
      <c r="EN135" s="48"/>
      <c r="EO135" s="48"/>
      <c r="EP135" s="48"/>
    </row>
    <row r="136" spans="1:146" s="50" customFormat="1" ht="15" hidden="1" customHeight="1" x14ac:dyDescent="0.2">
      <c r="A136" s="48"/>
      <c r="B136" s="59" t="s">
        <v>244</v>
      </c>
      <c r="C136" s="59" t="s">
        <v>245</v>
      </c>
      <c r="D136" s="60">
        <v>0</v>
      </c>
      <c r="E136" s="60">
        <v>0</v>
      </c>
      <c r="F136" s="60">
        <f t="shared" si="49"/>
        <v>0</v>
      </c>
      <c r="G136" s="60">
        <v>0</v>
      </c>
      <c r="H136" s="60">
        <v>0</v>
      </c>
      <c r="I136" s="60">
        <f t="shared" si="50"/>
        <v>0</v>
      </c>
      <c r="J136" s="60">
        <f t="shared" si="51"/>
        <v>0</v>
      </c>
      <c r="K136" s="48"/>
      <c r="L136" s="48"/>
      <c r="M136" s="86">
        <v>0</v>
      </c>
      <c r="N136" s="58">
        <f t="shared" si="30"/>
        <v>0</v>
      </c>
      <c r="P136" s="48"/>
      <c r="Q136" s="48"/>
      <c r="R136" s="48"/>
      <c r="T136" s="48"/>
      <c r="U136" s="48"/>
      <c r="V136" s="48"/>
      <c r="X136" s="48"/>
      <c r="Y136" s="48"/>
      <c r="Z136" s="48"/>
      <c r="AB136" s="48"/>
      <c r="AC136" s="48"/>
      <c r="AD136" s="48"/>
      <c r="AF136" s="48"/>
      <c r="AG136" s="48"/>
      <c r="AH136" s="48"/>
      <c r="AJ136" s="48"/>
      <c r="AK136" s="48"/>
      <c r="AL136" s="48"/>
      <c r="AN136" s="48"/>
      <c r="AO136" s="48"/>
      <c r="AP136" s="48"/>
      <c r="AR136" s="48"/>
      <c r="AS136" s="48"/>
      <c r="AT136" s="48"/>
      <c r="AV136" s="48"/>
      <c r="AW136" s="48"/>
      <c r="AX136" s="48"/>
      <c r="AZ136" s="48"/>
      <c r="BA136" s="48"/>
      <c r="BB136" s="48"/>
      <c r="BD136" s="48"/>
      <c r="BE136" s="48"/>
      <c r="BF136" s="48"/>
      <c r="BH136" s="48"/>
      <c r="BI136" s="48"/>
      <c r="BJ136" s="48"/>
      <c r="BL136" s="48"/>
      <c r="BM136" s="48"/>
      <c r="BN136" s="48"/>
      <c r="BP136" s="48"/>
      <c r="BQ136" s="48"/>
      <c r="BR136" s="48"/>
      <c r="BT136" s="48"/>
      <c r="BU136" s="48"/>
      <c r="BV136" s="48"/>
      <c r="BX136" s="48"/>
      <c r="BY136" s="48"/>
      <c r="BZ136" s="48"/>
      <c r="CB136" s="48"/>
      <c r="CC136" s="48"/>
      <c r="CD136" s="48"/>
      <c r="CF136" s="48"/>
      <c r="CG136" s="48"/>
      <c r="CH136" s="48"/>
      <c r="CJ136" s="48"/>
      <c r="CK136" s="48"/>
      <c r="CL136" s="48"/>
      <c r="CN136" s="48"/>
      <c r="CO136" s="48"/>
      <c r="CP136" s="48"/>
      <c r="CR136" s="48"/>
      <c r="CS136" s="48"/>
      <c r="CT136" s="48"/>
      <c r="CV136" s="48"/>
      <c r="CW136" s="48"/>
      <c r="CX136" s="48"/>
      <c r="CZ136" s="48"/>
      <c r="DA136" s="48"/>
      <c r="DB136" s="48"/>
      <c r="DD136" s="48"/>
      <c r="DE136" s="48"/>
      <c r="DF136" s="48"/>
      <c r="DH136" s="48"/>
      <c r="DI136" s="48"/>
      <c r="DJ136" s="48"/>
      <c r="DL136" s="48"/>
      <c r="DM136" s="48"/>
      <c r="DN136" s="48"/>
      <c r="DP136" s="48"/>
      <c r="DQ136" s="48"/>
      <c r="DR136" s="48"/>
      <c r="DT136" s="48"/>
      <c r="DU136" s="48"/>
      <c r="DV136" s="48"/>
      <c r="DX136" s="48"/>
      <c r="DY136" s="48"/>
      <c r="DZ136" s="48"/>
      <c r="EB136" s="48"/>
      <c r="EC136" s="48"/>
      <c r="ED136" s="48"/>
      <c r="EF136" s="48"/>
      <c r="EG136" s="48"/>
      <c r="EH136" s="48"/>
      <c r="EJ136" s="48"/>
      <c r="EK136" s="48"/>
      <c r="EL136" s="48"/>
      <c r="EN136" s="48"/>
      <c r="EO136" s="48"/>
      <c r="EP136" s="48"/>
    </row>
    <row r="137" spans="1:146" s="50" customFormat="1" ht="15" hidden="1" customHeight="1" x14ac:dyDescent="0.2">
      <c r="A137" s="48"/>
      <c r="B137" s="59" t="s">
        <v>246</v>
      </c>
      <c r="C137" s="59" t="s">
        <v>247</v>
      </c>
      <c r="D137" s="60">
        <v>0</v>
      </c>
      <c r="E137" s="60">
        <v>0</v>
      </c>
      <c r="F137" s="60">
        <f t="shared" si="49"/>
        <v>0</v>
      </c>
      <c r="G137" s="60">
        <v>0</v>
      </c>
      <c r="H137" s="60">
        <v>0</v>
      </c>
      <c r="I137" s="60">
        <f t="shared" si="50"/>
        <v>0</v>
      </c>
      <c r="J137" s="60">
        <f t="shared" si="51"/>
        <v>0</v>
      </c>
      <c r="K137" s="48"/>
      <c r="L137" s="48"/>
      <c r="M137" s="86">
        <v>0</v>
      </c>
      <c r="N137" s="58">
        <f t="shared" ref="N137:N200" si="52">+I137-M137</f>
        <v>0</v>
      </c>
      <c r="P137" s="48"/>
      <c r="Q137" s="48"/>
      <c r="R137" s="48"/>
      <c r="T137" s="48"/>
      <c r="U137" s="48"/>
      <c r="V137" s="48"/>
      <c r="X137" s="48"/>
      <c r="Y137" s="48"/>
      <c r="Z137" s="48"/>
      <c r="AB137" s="48"/>
      <c r="AC137" s="48"/>
      <c r="AD137" s="48"/>
      <c r="AF137" s="48"/>
      <c r="AG137" s="48"/>
      <c r="AH137" s="48"/>
      <c r="AJ137" s="48"/>
      <c r="AK137" s="48"/>
      <c r="AL137" s="48"/>
      <c r="AN137" s="48"/>
      <c r="AO137" s="48"/>
      <c r="AP137" s="48"/>
      <c r="AR137" s="48"/>
      <c r="AS137" s="48"/>
      <c r="AT137" s="48"/>
      <c r="AV137" s="48"/>
      <c r="AW137" s="48"/>
      <c r="AX137" s="48"/>
      <c r="AZ137" s="48"/>
      <c r="BA137" s="48"/>
      <c r="BB137" s="48"/>
      <c r="BD137" s="48"/>
      <c r="BE137" s="48"/>
      <c r="BF137" s="48"/>
      <c r="BH137" s="48"/>
      <c r="BI137" s="48"/>
      <c r="BJ137" s="48"/>
      <c r="BL137" s="48"/>
      <c r="BM137" s="48"/>
      <c r="BN137" s="48"/>
      <c r="BP137" s="48"/>
      <c r="BQ137" s="48"/>
      <c r="BR137" s="48"/>
      <c r="BT137" s="48"/>
      <c r="BU137" s="48"/>
      <c r="BV137" s="48"/>
      <c r="BX137" s="48"/>
      <c r="BY137" s="48"/>
      <c r="BZ137" s="48"/>
      <c r="CB137" s="48"/>
      <c r="CC137" s="48"/>
      <c r="CD137" s="48"/>
      <c r="CF137" s="48"/>
      <c r="CG137" s="48"/>
      <c r="CH137" s="48"/>
      <c r="CJ137" s="48"/>
      <c r="CK137" s="48"/>
      <c r="CL137" s="48"/>
      <c r="CN137" s="48"/>
      <c r="CO137" s="48"/>
      <c r="CP137" s="48"/>
      <c r="CR137" s="48"/>
      <c r="CS137" s="48"/>
      <c r="CT137" s="48"/>
      <c r="CV137" s="48"/>
      <c r="CW137" s="48"/>
      <c r="CX137" s="48"/>
      <c r="CZ137" s="48"/>
      <c r="DA137" s="48"/>
      <c r="DB137" s="48"/>
      <c r="DD137" s="48"/>
      <c r="DE137" s="48"/>
      <c r="DF137" s="48"/>
      <c r="DH137" s="48"/>
      <c r="DI137" s="48"/>
      <c r="DJ137" s="48"/>
      <c r="DL137" s="48"/>
      <c r="DM137" s="48"/>
      <c r="DN137" s="48"/>
      <c r="DP137" s="48"/>
      <c r="DQ137" s="48"/>
      <c r="DR137" s="48"/>
      <c r="DT137" s="48"/>
      <c r="DU137" s="48"/>
      <c r="DV137" s="48"/>
      <c r="DX137" s="48"/>
      <c r="DY137" s="48"/>
      <c r="DZ137" s="48"/>
      <c r="EB137" s="48"/>
      <c r="EC137" s="48"/>
      <c r="ED137" s="48"/>
      <c r="EF137" s="48"/>
      <c r="EG137" s="48"/>
      <c r="EH137" s="48"/>
      <c r="EJ137" s="48"/>
      <c r="EK137" s="48"/>
      <c r="EL137" s="48"/>
      <c r="EN137" s="48"/>
      <c r="EO137" s="48"/>
      <c r="EP137" s="48"/>
    </row>
    <row r="138" spans="1:146" s="50" customFormat="1" ht="15" hidden="1" customHeight="1" x14ac:dyDescent="0.2">
      <c r="A138" s="48"/>
      <c r="B138" s="59" t="s">
        <v>248</v>
      </c>
      <c r="C138" s="59" t="s">
        <v>249</v>
      </c>
      <c r="D138" s="60">
        <v>0</v>
      </c>
      <c r="E138" s="60">
        <v>0</v>
      </c>
      <c r="F138" s="60">
        <f t="shared" si="49"/>
        <v>0</v>
      </c>
      <c r="G138" s="60">
        <v>0</v>
      </c>
      <c r="H138" s="60">
        <v>0</v>
      </c>
      <c r="I138" s="60">
        <f t="shared" si="50"/>
        <v>0</v>
      </c>
      <c r="J138" s="60">
        <f t="shared" si="51"/>
        <v>0</v>
      </c>
      <c r="K138" s="48"/>
      <c r="L138" s="48"/>
      <c r="M138" s="86">
        <v>0</v>
      </c>
      <c r="N138" s="58">
        <f t="shared" si="52"/>
        <v>0</v>
      </c>
      <c r="P138" s="48"/>
      <c r="Q138" s="48"/>
      <c r="R138" s="48"/>
      <c r="T138" s="48"/>
      <c r="U138" s="48"/>
      <c r="V138" s="48"/>
      <c r="X138" s="48"/>
      <c r="Y138" s="48"/>
      <c r="Z138" s="48"/>
      <c r="AB138" s="48"/>
      <c r="AC138" s="48"/>
      <c r="AD138" s="48"/>
      <c r="AF138" s="48"/>
      <c r="AG138" s="48"/>
      <c r="AH138" s="48"/>
      <c r="AJ138" s="48"/>
      <c r="AK138" s="48"/>
      <c r="AL138" s="48"/>
      <c r="AN138" s="48"/>
      <c r="AO138" s="48"/>
      <c r="AP138" s="48"/>
      <c r="AR138" s="48"/>
      <c r="AS138" s="48"/>
      <c r="AT138" s="48"/>
      <c r="AV138" s="48"/>
      <c r="AW138" s="48"/>
      <c r="AX138" s="48"/>
      <c r="AZ138" s="48"/>
      <c r="BA138" s="48"/>
      <c r="BB138" s="48"/>
      <c r="BD138" s="48"/>
      <c r="BE138" s="48"/>
      <c r="BF138" s="48"/>
      <c r="BH138" s="48"/>
      <c r="BI138" s="48"/>
      <c r="BJ138" s="48"/>
      <c r="BL138" s="48"/>
      <c r="BM138" s="48"/>
      <c r="BN138" s="48"/>
      <c r="BP138" s="48"/>
      <c r="BQ138" s="48"/>
      <c r="BR138" s="48"/>
      <c r="BT138" s="48"/>
      <c r="BU138" s="48"/>
      <c r="BV138" s="48"/>
      <c r="BX138" s="48"/>
      <c r="BY138" s="48"/>
      <c r="BZ138" s="48"/>
      <c r="CB138" s="48"/>
      <c r="CC138" s="48"/>
      <c r="CD138" s="48"/>
      <c r="CF138" s="48"/>
      <c r="CG138" s="48"/>
      <c r="CH138" s="48"/>
      <c r="CJ138" s="48"/>
      <c r="CK138" s="48"/>
      <c r="CL138" s="48"/>
      <c r="CN138" s="48"/>
      <c r="CO138" s="48"/>
      <c r="CP138" s="48"/>
      <c r="CR138" s="48"/>
      <c r="CS138" s="48"/>
      <c r="CT138" s="48"/>
      <c r="CV138" s="48"/>
      <c r="CW138" s="48"/>
      <c r="CX138" s="48"/>
      <c r="CZ138" s="48"/>
      <c r="DA138" s="48"/>
      <c r="DB138" s="48"/>
      <c r="DD138" s="48"/>
      <c r="DE138" s="48"/>
      <c r="DF138" s="48"/>
      <c r="DH138" s="48"/>
      <c r="DI138" s="48"/>
      <c r="DJ138" s="48"/>
      <c r="DL138" s="48"/>
      <c r="DM138" s="48"/>
      <c r="DN138" s="48"/>
      <c r="DP138" s="48"/>
      <c r="DQ138" s="48"/>
      <c r="DR138" s="48"/>
      <c r="DT138" s="48"/>
      <c r="DU138" s="48"/>
      <c r="DV138" s="48"/>
      <c r="DX138" s="48"/>
      <c r="DY138" s="48"/>
      <c r="DZ138" s="48"/>
      <c r="EB138" s="48"/>
      <c r="EC138" s="48"/>
      <c r="ED138" s="48"/>
      <c r="EF138" s="48"/>
      <c r="EG138" s="48"/>
      <c r="EH138" s="48"/>
      <c r="EJ138" s="48"/>
      <c r="EK138" s="48"/>
      <c r="EL138" s="48"/>
      <c r="EN138" s="48"/>
      <c r="EO138" s="48"/>
      <c r="EP138" s="48"/>
    </row>
    <row r="139" spans="1:146" s="50" customFormat="1" ht="15" customHeight="1" x14ac:dyDescent="0.2">
      <c r="A139" s="48"/>
      <c r="B139" s="59" t="s">
        <v>250</v>
      </c>
      <c r="C139" s="59" t="s">
        <v>251</v>
      </c>
      <c r="D139" s="60">
        <f>+[1]Ingresos!$D$140</f>
        <v>53200000</v>
      </c>
      <c r="E139" s="60">
        <v>0</v>
      </c>
      <c r="F139" s="60">
        <f t="shared" si="49"/>
        <v>53200000</v>
      </c>
      <c r="G139" s="60">
        <v>0</v>
      </c>
      <c r="H139" s="60">
        <v>28990698.510000002</v>
      </c>
      <c r="I139" s="60">
        <f t="shared" si="50"/>
        <v>28990698.510000002</v>
      </c>
      <c r="J139" s="60">
        <f t="shared" si="51"/>
        <v>24209301.489999998</v>
      </c>
      <c r="K139" s="93">
        <f>+I139-'[2]Presupuestado vs. Recaudado'!$D$13</f>
        <v>-9303354.9899999984</v>
      </c>
      <c r="L139" s="164">
        <f>28990698.51-I139</f>
        <v>0</v>
      </c>
      <c r="M139" s="170">
        <v>0</v>
      </c>
      <c r="N139" s="169"/>
      <c r="P139" s="48"/>
      <c r="Q139" s="48"/>
      <c r="R139" s="48"/>
      <c r="T139" s="48"/>
      <c r="U139" s="48"/>
      <c r="V139" s="48"/>
      <c r="X139" s="48"/>
      <c r="Y139" s="48"/>
      <c r="Z139" s="48"/>
      <c r="AB139" s="48"/>
      <c r="AC139" s="48"/>
      <c r="AD139" s="48"/>
      <c r="AF139" s="48"/>
      <c r="AG139" s="48"/>
      <c r="AH139" s="48"/>
      <c r="AJ139" s="48"/>
      <c r="AK139" s="48"/>
      <c r="AL139" s="48"/>
      <c r="AN139" s="48"/>
      <c r="AO139" s="48"/>
      <c r="AP139" s="48"/>
      <c r="AR139" s="48"/>
      <c r="AS139" s="48"/>
      <c r="AT139" s="48"/>
      <c r="AV139" s="48"/>
      <c r="AW139" s="48"/>
      <c r="AX139" s="48"/>
      <c r="AZ139" s="48"/>
      <c r="BA139" s="48"/>
      <c r="BB139" s="48"/>
      <c r="BD139" s="48"/>
      <c r="BE139" s="48"/>
      <c r="BF139" s="48"/>
      <c r="BH139" s="48"/>
      <c r="BI139" s="48"/>
      <c r="BJ139" s="48"/>
      <c r="BL139" s="48"/>
      <c r="BM139" s="48"/>
      <c r="BN139" s="48"/>
      <c r="BP139" s="48"/>
      <c r="BQ139" s="48"/>
      <c r="BR139" s="48"/>
      <c r="BT139" s="48"/>
      <c r="BU139" s="48"/>
      <c r="BV139" s="48"/>
      <c r="BX139" s="48"/>
      <c r="BY139" s="48"/>
      <c r="BZ139" s="48"/>
      <c r="CB139" s="48"/>
      <c r="CC139" s="48"/>
      <c r="CD139" s="48"/>
      <c r="CF139" s="48"/>
      <c r="CG139" s="48"/>
      <c r="CH139" s="48"/>
      <c r="CJ139" s="48"/>
      <c r="CK139" s="48"/>
      <c r="CL139" s="48"/>
      <c r="CN139" s="48"/>
      <c r="CO139" s="48"/>
      <c r="CP139" s="48"/>
      <c r="CR139" s="48"/>
      <c r="CS139" s="48"/>
      <c r="CT139" s="48"/>
      <c r="CV139" s="48"/>
      <c r="CW139" s="48"/>
      <c r="CX139" s="48"/>
      <c r="CZ139" s="48"/>
      <c r="DA139" s="48"/>
      <c r="DB139" s="48"/>
      <c r="DD139" s="48"/>
      <c r="DE139" s="48"/>
      <c r="DF139" s="48"/>
      <c r="DH139" s="48"/>
      <c r="DI139" s="48"/>
      <c r="DJ139" s="48"/>
      <c r="DL139" s="48"/>
      <c r="DM139" s="48"/>
      <c r="DN139" s="48"/>
      <c r="DP139" s="48"/>
      <c r="DQ139" s="48"/>
      <c r="DR139" s="48"/>
      <c r="DT139" s="48"/>
      <c r="DU139" s="48"/>
      <c r="DV139" s="48"/>
      <c r="DX139" s="48"/>
      <c r="DY139" s="48"/>
      <c r="DZ139" s="48"/>
      <c r="EB139" s="48"/>
      <c r="EC139" s="48"/>
      <c r="ED139" s="48"/>
      <c r="EF139" s="48"/>
      <c r="EG139" s="48"/>
      <c r="EH139" s="48"/>
      <c r="EJ139" s="48"/>
      <c r="EK139" s="48"/>
      <c r="EL139" s="48"/>
      <c r="EN139" s="48"/>
      <c r="EO139" s="48"/>
      <c r="EP139" s="48"/>
    </row>
    <row r="140" spans="1:146" s="50" customFormat="1" ht="15" hidden="1" customHeight="1" x14ac:dyDescent="0.2">
      <c r="A140" s="48"/>
      <c r="B140" s="59" t="s">
        <v>252</v>
      </c>
      <c r="C140" s="59" t="s">
        <v>253</v>
      </c>
      <c r="D140" s="60">
        <v>0</v>
      </c>
      <c r="E140" s="60">
        <v>0</v>
      </c>
      <c r="F140" s="60">
        <f t="shared" si="49"/>
        <v>0</v>
      </c>
      <c r="G140" s="60">
        <v>0</v>
      </c>
      <c r="H140" s="60">
        <v>0</v>
      </c>
      <c r="I140" s="60">
        <f t="shared" si="50"/>
        <v>0</v>
      </c>
      <c r="J140" s="60">
        <f t="shared" si="51"/>
        <v>0</v>
      </c>
      <c r="K140" s="48"/>
      <c r="L140" s="48"/>
      <c r="M140" s="86">
        <v>0</v>
      </c>
      <c r="N140" s="58">
        <f t="shared" si="52"/>
        <v>0</v>
      </c>
      <c r="P140" s="48"/>
      <c r="Q140" s="48"/>
      <c r="R140" s="48"/>
      <c r="T140" s="48"/>
      <c r="U140" s="48"/>
      <c r="V140" s="48"/>
      <c r="X140" s="48"/>
      <c r="Y140" s="48"/>
      <c r="Z140" s="48"/>
      <c r="AB140" s="48"/>
      <c r="AC140" s="48"/>
      <c r="AD140" s="48"/>
      <c r="AF140" s="48"/>
      <c r="AG140" s="48"/>
      <c r="AH140" s="48"/>
      <c r="AJ140" s="48"/>
      <c r="AK140" s="48"/>
      <c r="AL140" s="48"/>
      <c r="AN140" s="48"/>
      <c r="AO140" s="48"/>
      <c r="AP140" s="48"/>
      <c r="AR140" s="48"/>
      <c r="AS140" s="48"/>
      <c r="AT140" s="48"/>
      <c r="AV140" s="48"/>
      <c r="AW140" s="48"/>
      <c r="AX140" s="48"/>
      <c r="AZ140" s="48"/>
      <c r="BA140" s="48"/>
      <c r="BB140" s="48"/>
      <c r="BD140" s="48"/>
      <c r="BE140" s="48"/>
      <c r="BF140" s="48"/>
      <c r="BH140" s="48"/>
      <c r="BI140" s="48"/>
      <c r="BJ140" s="48"/>
      <c r="BL140" s="48"/>
      <c r="BM140" s="48"/>
      <c r="BN140" s="48"/>
      <c r="BP140" s="48"/>
      <c r="BQ140" s="48"/>
      <c r="BR140" s="48"/>
      <c r="BT140" s="48"/>
      <c r="BU140" s="48"/>
      <c r="BV140" s="48"/>
      <c r="BX140" s="48"/>
      <c r="BY140" s="48"/>
      <c r="BZ140" s="48"/>
      <c r="CB140" s="48"/>
      <c r="CC140" s="48"/>
      <c r="CD140" s="48"/>
      <c r="CF140" s="48"/>
      <c r="CG140" s="48"/>
      <c r="CH140" s="48"/>
      <c r="CJ140" s="48"/>
      <c r="CK140" s="48"/>
      <c r="CL140" s="48"/>
      <c r="CN140" s="48"/>
      <c r="CO140" s="48"/>
      <c r="CP140" s="48"/>
      <c r="CR140" s="48"/>
      <c r="CS140" s="48"/>
      <c r="CT140" s="48"/>
      <c r="CV140" s="48"/>
      <c r="CW140" s="48"/>
      <c r="CX140" s="48"/>
      <c r="CZ140" s="48"/>
      <c r="DA140" s="48"/>
      <c r="DB140" s="48"/>
      <c r="DD140" s="48"/>
      <c r="DE140" s="48"/>
      <c r="DF140" s="48"/>
      <c r="DH140" s="48"/>
      <c r="DI140" s="48"/>
      <c r="DJ140" s="48"/>
      <c r="DL140" s="48"/>
      <c r="DM140" s="48"/>
      <c r="DN140" s="48"/>
      <c r="DP140" s="48"/>
      <c r="DQ140" s="48"/>
      <c r="DR140" s="48"/>
      <c r="DT140" s="48"/>
      <c r="DU140" s="48"/>
      <c r="DV140" s="48"/>
      <c r="DX140" s="48"/>
      <c r="DY140" s="48"/>
      <c r="DZ140" s="48"/>
      <c r="EB140" s="48"/>
      <c r="EC140" s="48"/>
      <c r="ED140" s="48"/>
      <c r="EF140" s="48"/>
      <c r="EG140" s="48"/>
      <c r="EH140" s="48"/>
      <c r="EJ140" s="48"/>
      <c r="EK140" s="48"/>
      <c r="EL140" s="48"/>
      <c r="EN140" s="48"/>
      <c r="EO140" s="48"/>
      <c r="EP140" s="48"/>
    </row>
    <row r="141" spans="1:146" s="50" customFormat="1" ht="15" hidden="1" customHeight="1" x14ac:dyDescent="0.2">
      <c r="A141" s="48"/>
      <c r="B141" s="59" t="s">
        <v>254</v>
      </c>
      <c r="C141" s="59" t="s">
        <v>255</v>
      </c>
      <c r="D141" s="60">
        <v>0</v>
      </c>
      <c r="E141" s="60">
        <v>0</v>
      </c>
      <c r="F141" s="60">
        <f t="shared" si="49"/>
        <v>0</v>
      </c>
      <c r="G141" s="60">
        <v>0</v>
      </c>
      <c r="H141" s="60">
        <v>0</v>
      </c>
      <c r="I141" s="60">
        <f t="shared" si="50"/>
        <v>0</v>
      </c>
      <c r="J141" s="60">
        <f t="shared" si="51"/>
        <v>0</v>
      </c>
      <c r="K141" s="48"/>
      <c r="L141" s="48"/>
      <c r="M141" s="86">
        <v>0</v>
      </c>
      <c r="N141" s="58">
        <f t="shared" si="52"/>
        <v>0</v>
      </c>
      <c r="P141" s="48"/>
      <c r="Q141" s="48"/>
      <c r="R141" s="48"/>
      <c r="T141" s="48"/>
      <c r="U141" s="48"/>
      <c r="V141" s="48"/>
      <c r="X141" s="48"/>
      <c r="Y141" s="48"/>
      <c r="Z141" s="48"/>
      <c r="AB141" s="48"/>
      <c r="AC141" s="48"/>
      <c r="AD141" s="48"/>
      <c r="AF141" s="48"/>
      <c r="AG141" s="48"/>
      <c r="AH141" s="48"/>
      <c r="AJ141" s="48"/>
      <c r="AK141" s="48"/>
      <c r="AL141" s="48"/>
      <c r="AN141" s="48"/>
      <c r="AO141" s="48"/>
      <c r="AP141" s="48"/>
      <c r="AR141" s="48"/>
      <c r="AS141" s="48"/>
      <c r="AT141" s="48"/>
      <c r="AV141" s="48"/>
      <c r="AW141" s="48"/>
      <c r="AX141" s="48"/>
      <c r="AZ141" s="48"/>
      <c r="BA141" s="48"/>
      <c r="BB141" s="48"/>
      <c r="BD141" s="48"/>
      <c r="BE141" s="48"/>
      <c r="BF141" s="48"/>
      <c r="BH141" s="48"/>
      <c r="BI141" s="48"/>
      <c r="BJ141" s="48"/>
      <c r="BL141" s="48"/>
      <c r="BM141" s="48"/>
      <c r="BN141" s="48"/>
      <c r="BP141" s="48"/>
      <c r="BQ141" s="48"/>
      <c r="BR141" s="48"/>
      <c r="BT141" s="48"/>
      <c r="BU141" s="48"/>
      <c r="BV141" s="48"/>
      <c r="BX141" s="48"/>
      <c r="BY141" s="48"/>
      <c r="BZ141" s="48"/>
      <c r="CB141" s="48"/>
      <c r="CC141" s="48"/>
      <c r="CD141" s="48"/>
      <c r="CF141" s="48"/>
      <c r="CG141" s="48"/>
      <c r="CH141" s="48"/>
      <c r="CJ141" s="48"/>
      <c r="CK141" s="48"/>
      <c r="CL141" s="48"/>
      <c r="CN141" s="48"/>
      <c r="CO141" s="48"/>
      <c r="CP141" s="48"/>
      <c r="CR141" s="48"/>
      <c r="CS141" s="48"/>
      <c r="CT141" s="48"/>
      <c r="CV141" s="48"/>
      <c r="CW141" s="48"/>
      <c r="CX141" s="48"/>
      <c r="CZ141" s="48"/>
      <c r="DA141" s="48"/>
      <c r="DB141" s="48"/>
      <c r="DD141" s="48"/>
      <c r="DE141" s="48"/>
      <c r="DF141" s="48"/>
      <c r="DH141" s="48"/>
      <c r="DI141" s="48"/>
      <c r="DJ141" s="48"/>
      <c r="DL141" s="48"/>
      <c r="DM141" s="48"/>
      <c r="DN141" s="48"/>
      <c r="DP141" s="48"/>
      <c r="DQ141" s="48"/>
      <c r="DR141" s="48"/>
      <c r="DT141" s="48"/>
      <c r="DU141" s="48"/>
      <c r="DV141" s="48"/>
      <c r="DX141" s="48"/>
      <c r="DY141" s="48"/>
      <c r="DZ141" s="48"/>
      <c r="EB141" s="48"/>
      <c r="EC141" s="48"/>
      <c r="ED141" s="48"/>
      <c r="EF141" s="48"/>
      <c r="EG141" s="48"/>
      <c r="EH141" s="48"/>
      <c r="EJ141" s="48"/>
      <c r="EK141" s="48"/>
      <c r="EL141" s="48"/>
      <c r="EN141" s="48"/>
      <c r="EO141" s="48"/>
      <c r="EP141" s="48"/>
    </row>
    <row r="142" spans="1:146" s="57" customFormat="1" ht="15" customHeight="1" x14ac:dyDescent="0.2">
      <c r="A142" s="53"/>
      <c r="B142" s="55" t="s">
        <v>256</v>
      </c>
      <c r="C142" s="55" t="s">
        <v>257</v>
      </c>
      <c r="D142" s="56">
        <f t="shared" ref="D142:J142" si="53">+D143+D148+D153+D159+D163+D179</f>
        <v>74000000</v>
      </c>
      <c r="E142" s="56">
        <f t="shared" si="53"/>
        <v>0</v>
      </c>
      <c r="F142" s="56">
        <f t="shared" si="53"/>
        <v>74000000</v>
      </c>
      <c r="G142" s="56">
        <f t="shared" si="53"/>
        <v>0</v>
      </c>
      <c r="H142" s="56">
        <f t="shared" si="53"/>
        <v>23246586.990000002</v>
      </c>
      <c r="I142" s="56">
        <f t="shared" si="53"/>
        <v>23246586.990000002</v>
      </c>
      <c r="J142" s="56">
        <f t="shared" si="53"/>
        <v>50753413.009999998</v>
      </c>
      <c r="K142" s="92"/>
      <c r="L142" s="166"/>
      <c r="M142" s="169"/>
      <c r="N142" s="169"/>
      <c r="P142" s="53"/>
      <c r="Q142" s="53"/>
      <c r="R142" s="53"/>
      <c r="T142" s="53"/>
      <c r="U142" s="53"/>
      <c r="V142" s="53"/>
      <c r="X142" s="53"/>
      <c r="Y142" s="53"/>
      <c r="Z142" s="53"/>
      <c r="AB142" s="53"/>
      <c r="AC142" s="53"/>
      <c r="AD142" s="53"/>
      <c r="AF142" s="53"/>
      <c r="AG142" s="53"/>
      <c r="AH142" s="53"/>
      <c r="AJ142" s="53"/>
      <c r="AK142" s="53"/>
      <c r="AL142" s="53"/>
      <c r="AN142" s="53"/>
      <c r="AO142" s="53"/>
      <c r="AP142" s="53"/>
      <c r="AR142" s="53"/>
      <c r="AS142" s="53"/>
      <c r="AT142" s="53"/>
      <c r="AV142" s="53"/>
      <c r="AW142" s="53"/>
      <c r="AX142" s="53"/>
      <c r="AZ142" s="53"/>
      <c r="BA142" s="53"/>
      <c r="BB142" s="53"/>
      <c r="BD142" s="53"/>
      <c r="BE142" s="53"/>
      <c r="BF142" s="53"/>
      <c r="BH142" s="53"/>
      <c r="BI142" s="53"/>
      <c r="BJ142" s="53"/>
      <c r="BL142" s="53"/>
      <c r="BM142" s="53"/>
      <c r="BN142" s="53"/>
      <c r="BP142" s="53"/>
      <c r="BQ142" s="53"/>
      <c r="BR142" s="53"/>
      <c r="BT142" s="53"/>
      <c r="BU142" s="53"/>
      <c r="BV142" s="53"/>
      <c r="BX142" s="53"/>
      <c r="BY142" s="53"/>
      <c r="BZ142" s="53"/>
      <c r="CB142" s="53"/>
      <c r="CC142" s="53"/>
      <c r="CD142" s="53"/>
      <c r="CF142" s="53"/>
      <c r="CG142" s="53"/>
      <c r="CH142" s="53"/>
      <c r="CJ142" s="53"/>
      <c r="CK142" s="53"/>
      <c r="CL142" s="53"/>
      <c r="CN142" s="53"/>
      <c r="CO142" s="53"/>
      <c r="CP142" s="53"/>
      <c r="CR142" s="53"/>
      <c r="CS142" s="53"/>
      <c r="CT142" s="53"/>
      <c r="CV142" s="53"/>
      <c r="CW142" s="53"/>
      <c r="CX142" s="53"/>
      <c r="CZ142" s="53"/>
      <c r="DA142" s="53"/>
      <c r="DB142" s="53"/>
      <c r="DD142" s="53"/>
      <c r="DE142" s="53"/>
      <c r="DF142" s="53"/>
      <c r="DH142" s="53"/>
      <c r="DI142" s="53"/>
      <c r="DJ142" s="53"/>
      <c r="DL142" s="53"/>
      <c r="DM142" s="53"/>
      <c r="DN142" s="53"/>
      <c r="DP142" s="53"/>
      <c r="DQ142" s="53"/>
      <c r="DR142" s="53"/>
      <c r="DT142" s="53"/>
      <c r="DU142" s="53"/>
      <c r="DV142" s="53"/>
      <c r="DX142" s="53"/>
      <c r="DY142" s="53"/>
      <c r="DZ142" s="53"/>
      <c r="EB142" s="53"/>
      <c r="EC142" s="53"/>
      <c r="ED142" s="53"/>
      <c r="EF142" s="53"/>
      <c r="EG142" s="53"/>
      <c r="EH142" s="53"/>
      <c r="EJ142" s="53"/>
      <c r="EK142" s="53"/>
      <c r="EL142" s="53"/>
      <c r="EN142" s="53"/>
      <c r="EO142" s="53"/>
      <c r="EP142" s="53"/>
    </row>
    <row r="143" spans="1:146" s="57" customFormat="1" ht="15" hidden="1" customHeight="1" x14ac:dyDescent="0.2">
      <c r="A143" s="53"/>
      <c r="B143" s="55" t="s">
        <v>258</v>
      </c>
      <c r="C143" s="55" t="s">
        <v>259</v>
      </c>
      <c r="D143" s="56">
        <f>SUM(D144:D147)</f>
        <v>0</v>
      </c>
      <c r="E143" s="56">
        <f t="shared" ref="E143:J143" si="54">SUM(E144:E147)</f>
        <v>0</v>
      </c>
      <c r="F143" s="56">
        <f t="shared" si="54"/>
        <v>0</v>
      </c>
      <c r="G143" s="56">
        <f t="shared" si="54"/>
        <v>0</v>
      </c>
      <c r="H143" s="56">
        <f t="shared" si="54"/>
        <v>0</v>
      </c>
      <c r="I143" s="56">
        <f t="shared" si="54"/>
        <v>0</v>
      </c>
      <c r="J143" s="56">
        <f t="shared" si="54"/>
        <v>0</v>
      </c>
      <c r="K143" s="53"/>
      <c r="L143" s="53"/>
      <c r="M143" s="58">
        <v>0</v>
      </c>
      <c r="N143" s="58">
        <f t="shared" si="52"/>
        <v>0</v>
      </c>
      <c r="P143" s="53"/>
      <c r="Q143" s="53"/>
      <c r="R143" s="53"/>
      <c r="T143" s="53"/>
      <c r="U143" s="53"/>
      <c r="V143" s="53"/>
      <c r="X143" s="53"/>
      <c r="Y143" s="53"/>
      <c r="Z143" s="53"/>
      <c r="AB143" s="53"/>
      <c r="AC143" s="53"/>
      <c r="AD143" s="53"/>
      <c r="AF143" s="53"/>
      <c r="AG143" s="53"/>
      <c r="AH143" s="53"/>
      <c r="AJ143" s="53"/>
      <c r="AK143" s="53"/>
      <c r="AL143" s="53"/>
      <c r="AN143" s="53"/>
      <c r="AO143" s="53"/>
      <c r="AP143" s="53"/>
      <c r="AR143" s="53"/>
      <c r="AS143" s="53"/>
      <c r="AT143" s="53"/>
      <c r="AV143" s="53"/>
      <c r="AW143" s="53"/>
      <c r="AX143" s="53"/>
      <c r="AZ143" s="53"/>
      <c r="BA143" s="53"/>
      <c r="BB143" s="53"/>
      <c r="BD143" s="53"/>
      <c r="BE143" s="53"/>
      <c r="BF143" s="53"/>
      <c r="BH143" s="53"/>
      <c r="BI143" s="53"/>
      <c r="BJ143" s="53"/>
      <c r="BL143" s="53"/>
      <c r="BM143" s="53"/>
      <c r="BN143" s="53"/>
      <c r="BP143" s="53"/>
      <c r="BQ143" s="53"/>
      <c r="BR143" s="53"/>
      <c r="BT143" s="53"/>
      <c r="BU143" s="53"/>
      <c r="BV143" s="53"/>
      <c r="BX143" s="53"/>
      <c r="BY143" s="53"/>
      <c r="BZ143" s="53"/>
      <c r="CB143" s="53"/>
      <c r="CC143" s="53"/>
      <c r="CD143" s="53"/>
      <c r="CF143" s="53"/>
      <c r="CG143" s="53"/>
      <c r="CH143" s="53"/>
      <c r="CJ143" s="53"/>
      <c r="CK143" s="53"/>
      <c r="CL143" s="53"/>
      <c r="CN143" s="53"/>
      <c r="CO143" s="53"/>
      <c r="CP143" s="53"/>
      <c r="CR143" s="53"/>
      <c r="CS143" s="53"/>
      <c r="CT143" s="53"/>
      <c r="CV143" s="53"/>
      <c r="CW143" s="53"/>
      <c r="CX143" s="53"/>
      <c r="CZ143" s="53"/>
      <c r="DA143" s="53"/>
      <c r="DB143" s="53"/>
      <c r="DD143" s="53"/>
      <c r="DE143" s="53"/>
      <c r="DF143" s="53"/>
      <c r="DH143" s="53"/>
      <c r="DI143" s="53"/>
      <c r="DJ143" s="53"/>
      <c r="DL143" s="53"/>
      <c r="DM143" s="53"/>
      <c r="DN143" s="53"/>
      <c r="DP143" s="53"/>
      <c r="DQ143" s="53"/>
      <c r="DR143" s="53"/>
      <c r="DT143" s="53"/>
      <c r="DU143" s="53"/>
      <c r="DV143" s="53"/>
      <c r="DX143" s="53"/>
      <c r="DY143" s="53"/>
      <c r="DZ143" s="53"/>
      <c r="EB143" s="53"/>
      <c r="EC143" s="53"/>
      <c r="ED143" s="53"/>
      <c r="EF143" s="53"/>
      <c r="EG143" s="53"/>
      <c r="EH143" s="53"/>
      <c r="EJ143" s="53"/>
      <c r="EK143" s="53"/>
      <c r="EL143" s="53"/>
      <c r="EN143" s="53"/>
      <c r="EO143" s="53"/>
      <c r="EP143" s="53"/>
    </row>
    <row r="144" spans="1:146" s="50" customFormat="1" ht="15" hidden="1" customHeight="1" x14ac:dyDescent="0.2">
      <c r="A144" s="48"/>
      <c r="B144" s="59" t="s">
        <v>260</v>
      </c>
      <c r="C144" s="59" t="s">
        <v>261</v>
      </c>
      <c r="D144" s="60">
        <v>0</v>
      </c>
      <c r="E144" s="60">
        <v>0</v>
      </c>
      <c r="F144" s="60">
        <f>+D144+E144</f>
        <v>0</v>
      </c>
      <c r="G144" s="60">
        <v>0</v>
      </c>
      <c r="H144" s="60">
        <v>0</v>
      </c>
      <c r="I144" s="60">
        <f t="shared" ref="I144:I162" si="55">+G144+H144</f>
        <v>0</v>
      </c>
      <c r="J144" s="60">
        <f t="shared" ref="J144:J162" si="56">+F144-I144</f>
        <v>0</v>
      </c>
      <c r="K144" s="48"/>
      <c r="L144" s="48"/>
      <c r="M144" s="86">
        <v>0</v>
      </c>
      <c r="N144" s="58">
        <f t="shared" si="52"/>
        <v>0</v>
      </c>
      <c r="P144" s="48"/>
      <c r="Q144" s="48"/>
      <c r="R144" s="48"/>
      <c r="T144" s="48"/>
      <c r="U144" s="48"/>
      <c r="V144" s="48"/>
      <c r="X144" s="48"/>
      <c r="Y144" s="48"/>
      <c r="Z144" s="48"/>
      <c r="AB144" s="48"/>
      <c r="AC144" s="48"/>
      <c r="AD144" s="48"/>
      <c r="AF144" s="48"/>
      <c r="AG144" s="48"/>
      <c r="AH144" s="48"/>
      <c r="AJ144" s="48"/>
      <c r="AK144" s="48"/>
      <c r="AL144" s="48"/>
      <c r="AN144" s="48"/>
      <c r="AO144" s="48"/>
      <c r="AP144" s="48"/>
      <c r="AR144" s="48"/>
      <c r="AS144" s="48"/>
      <c r="AT144" s="48"/>
      <c r="AV144" s="48"/>
      <c r="AW144" s="48"/>
      <c r="AX144" s="48"/>
      <c r="AZ144" s="48"/>
      <c r="BA144" s="48"/>
      <c r="BB144" s="48"/>
      <c r="BD144" s="48"/>
      <c r="BE144" s="48"/>
      <c r="BF144" s="48"/>
      <c r="BH144" s="48"/>
      <c r="BI144" s="48"/>
      <c r="BJ144" s="48"/>
      <c r="BL144" s="48"/>
      <c r="BM144" s="48"/>
      <c r="BN144" s="48"/>
      <c r="BP144" s="48"/>
      <c r="BQ144" s="48"/>
      <c r="BR144" s="48"/>
      <c r="BT144" s="48"/>
      <c r="BU144" s="48"/>
      <c r="BV144" s="48"/>
      <c r="BX144" s="48"/>
      <c r="BY144" s="48"/>
      <c r="BZ144" s="48"/>
      <c r="CB144" s="48"/>
      <c r="CC144" s="48"/>
      <c r="CD144" s="48"/>
      <c r="CF144" s="48"/>
      <c r="CG144" s="48"/>
      <c r="CH144" s="48"/>
      <c r="CJ144" s="48"/>
      <c r="CK144" s="48"/>
      <c r="CL144" s="48"/>
      <c r="CN144" s="48"/>
      <c r="CO144" s="48"/>
      <c r="CP144" s="48"/>
      <c r="CR144" s="48"/>
      <c r="CS144" s="48"/>
      <c r="CT144" s="48"/>
      <c r="CV144" s="48"/>
      <c r="CW144" s="48"/>
      <c r="CX144" s="48"/>
      <c r="CZ144" s="48"/>
      <c r="DA144" s="48"/>
      <c r="DB144" s="48"/>
      <c r="DD144" s="48"/>
      <c r="DE144" s="48"/>
      <c r="DF144" s="48"/>
      <c r="DH144" s="48"/>
      <c r="DI144" s="48"/>
      <c r="DJ144" s="48"/>
      <c r="DL144" s="48"/>
      <c r="DM144" s="48"/>
      <c r="DN144" s="48"/>
      <c r="DP144" s="48"/>
      <c r="DQ144" s="48"/>
      <c r="DR144" s="48"/>
      <c r="DT144" s="48"/>
      <c r="DU144" s="48"/>
      <c r="DV144" s="48"/>
      <c r="DX144" s="48"/>
      <c r="DY144" s="48"/>
      <c r="DZ144" s="48"/>
      <c r="EB144" s="48"/>
      <c r="EC144" s="48"/>
      <c r="ED144" s="48"/>
      <c r="EF144" s="48"/>
      <c r="EG144" s="48"/>
      <c r="EH144" s="48"/>
      <c r="EJ144" s="48"/>
      <c r="EK144" s="48"/>
      <c r="EL144" s="48"/>
      <c r="EN144" s="48"/>
      <c r="EO144" s="48"/>
      <c r="EP144" s="48"/>
    </row>
    <row r="145" spans="1:146" s="50" customFormat="1" ht="15" hidden="1" customHeight="1" x14ac:dyDescent="0.2">
      <c r="A145" s="48"/>
      <c r="B145" s="59" t="s">
        <v>262</v>
      </c>
      <c r="C145" s="59" t="s">
        <v>263</v>
      </c>
      <c r="D145" s="60">
        <v>0</v>
      </c>
      <c r="E145" s="60">
        <v>0</v>
      </c>
      <c r="F145" s="60">
        <f>+D145+E145</f>
        <v>0</v>
      </c>
      <c r="G145" s="60">
        <v>0</v>
      </c>
      <c r="H145" s="60">
        <v>0</v>
      </c>
      <c r="I145" s="60">
        <f t="shared" si="55"/>
        <v>0</v>
      </c>
      <c r="J145" s="60">
        <f t="shared" si="56"/>
        <v>0</v>
      </c>
      <c r="K145" s="48"/>
      <c r="L145" s="48"/>
      <c r="M145" s="86">
        <v>0</v>
      </c>
      <c r="N145" s="58">
        <f t="shared" si="52"/>
        <v>0</v>
      </c>
      <c r="P145" s="48"/>
      <c r="Q145" s="48"/>
      <c r="R145" s="48"/>
      <c r="T145" s="48"/>
      <c r="U145" s="48"/>
      <c r="V145" s="48"/>
      <c r="X145" s="48"/>
      <c r="Y145" s="48"/>
      <c r="Z145" s="48"/>
      <c r="AB145" s="48"/>
      <c r="AC145" s="48"/>
      <c r="AD145" s="48"/>
      <c r="AF145" s="48"/>
      <c r="AG145" s="48"/>
      <c r="AH145" s="48"/>
      <c r="AJ145" s="48"/>
      <c r="AK145" s="48"/>
      <c r="AL145" s="48"/>
      <c r="AN145" s="48"/>
      <c r="AO145" s="48"/>
      <c r="AP145" s="48"/>
      <c r="AR145" s="48"/>
      <c r="AS145" s="48"/>
      <c r="AT145" s="48"/>
      <c r="AV145" s="48"/>
      <c r="AW145" s="48"/>
      <c r="AX145" s="48"/>
      <c r="AZ145" s="48"/>
      <c r="BA145" s="48"/>
      <c r="BB145" s="48"/>
      <c r="BD145" s="48"/>
      <c r="BE145" s="48"/>
      <c r="BF145" s="48"/>
      <c r="BH145" s="48"/>
      <c r="BI145" s="48"/>
      <c r="BJ145" s="48"/>
      <c r="BL145" s="48"/>
      <c r="BM145" s="48"/>
      <c r="BN145" s="48"/>
      <c r="BP145" s="48"/>
      <c r="BQ145" s="48"/>
      <c r="BR145" s="48"/>
      <c r="BT145" s="48"/>
      <c r="BU145" s="48"/>
      <c r="BV145" s="48"/>
      <c r="BX145" s="48"/>
      <c r="BY145" s="48"/>
      <c r="BZ145" s="48"/>
      <c r="CB145" s="48"/>
      <c r="CC145" s="48"/>
      <c r="CD145" s="48"/>
      <c r="CF145" s="48"/>
      <c r="CG145" s="48"/>
      <c r="CH145" s="48"/>
      <c r="CJ145" s="48"/>
      <c r="CK145" s="48"/>
      <c r="CL145" s="48"/>
      <c r="CN145" s="48"/>
      <c r="CO145" s="48"/>
      <c r="CP145" s="48"/>
      <c r="CR145" s="48"/>
      <c r="CS145" s="48"/>
      <c r="CT145" s="48"/>
      <c r="CV145" s="48"/>
      <c r="CW145" s="48"/>
      <c r="CX145" s="48"/>
      <c r="CZ145" s="48"/>
      <c r="DA145" s="48"/>
      <c r="DB145" s="48"/>
      <c r="DD145" s="48"/>
      <c r="DE145" s="48"/>
      <c r="DF145" s="48"/>
      <c r="DH145" s="48"/>
      <c r="DI145" s="48"/>
      <c r="DJ145" s="48"/>
      <c r="DL145" s="48"/>
      <c r="DM145" s="48"/>
      <c r="DN145" s="48"/>
      <c r="DP145" s="48"/>
      <c r="DQ145" s="48"/>
      <c r="DR145" s="48"/>
      <c r="DT145" s="48"/>
      <c r="DU145" s="48"/>
      <c r="DV145" s="48"/>
      <c r="DX145" s="48"/>
      <c r="DY145" s="48"/>
      <c r="DZ145" s="48"/>
      <c r="EB145" s="48"/>
      <c r="EC145" s="48"/>
      <c r="ED145" s="48"/>
      <c r="EF145" s="48"/>
      <c r="EG145" s="48"/>
      <c r="EH145" s="48"/>
      <c r="EJ145" s="48"/>
      <c r="EK145" s="48"/>
      <c r="EL145" s="48"/>
      <c r="EN145" s="48"/>
      <c r="EO145" s="48"/>
      <c r="EP145" s="48"/>
    </row>
    <row r="146" spans="1:146" s="50" customFormat="1" ht="15" hidden="1" customHeight="1" x14ac:dyDescent="0.2">
      <c r="A146" s="48"/>
      <c r="B146" s="59" t="s">
        <v>264</v>
      </c>
      <c r="C146" s="59" t="s">
        <v>265</v>
      </c>
      <c r="D146" s="60">
        <v>0</v>
      </c>
      <c r="E146" s="60">
        <v>0</v>
      </c>
      <c r="F146" s="60">
        <f>+D146+E146</f>
        <v>0</v>
      </c>
      <c r="G146" s="60">
        <v>0</v>
      </c>
      <c r="H146" s="60">
        <v>0</v>
      </c>
      <c r="I146" s="60">
        <f t="shared" si="55"/>
        <v>0</v>
      </c>
      <c r="J146" s="60">
        <f t="shared" si="56"/>
        <v>0</v>
      </c>
      <c r="K146" s="48"/>
      <c r="L146" s="48"/>
      <c r="M146" s="86">
        <v>0</v>
      </c>
      <c r="N146" s="58">
        <f t="shared" si="52"/>
        <v>0</v>
      </c>
      <c r="P146" s="48"/>
      <c r="Q146" s="48"/>
      <c r="R146" s="48"/>
      <c r="T146" s="48"/>
      <c r="U146" s="48"/>
      <c r="V146" s="48"/>
      <c r="X146" s="48"/>
      <c r="Y146" s="48"/>
      <c r="Z146" s="48"/>
      <c r="AB146" s="48"/>
      <c r="AC146" s="48"/>
      <c r="AD146" s="48"/>
      <c r="AF146" s="48"/>
      <c r="AG146" s="48"/>
      <c r="AH146" s="48"/>
      <c r="AJ146" s="48"/>
      <c r="AK146" s="48"/>
      <c r="AL146" s="48"/>
      <c r="AN146" s="48"/>
      <c r="AO146" s="48"/>
      <c r="AP146" s="48"/>
      <c r="AR146" s="48"/>
      <c r="AS146" s="48"/>
      <c r="AT146" s="48"/>
      <c r="AV146" s="48"/>
      <c r="AW146" s="48"/>
      <c r="AX146" s="48"/>
      <c r="AZ146" s="48"/>
      <c r="BA146" s="48"/>
      <c r="BB146" s="48"/>
      <c r="BD146" s="48"/>
      <c r="BE146" s="48"/>
      <c r="BF146" s="48"/>
      <c r="BH146" s="48"/>
      <c r="BI146" s="48"/>
      <c r="BJ146" s="48"/>
      <c r="BL146" s="48"/>
      <c r="BM146" s="48"/>
      <c r="BN146" s="48"/>
      <c r="BP146" s="48"/>
      <c r="BQ146" s="48"/>
      <c r="BR146" s="48"/>
      <c r="BT146" s="48"/>
      <c r="BU146" s="48"/>
      <c r="BV146" s="48"/>
      <c r="BX146" s="48"/>
      <c r="BY146" s="48"/>
      <c r="BZ146" s="48"/>
      <c r="CB146" s="48"/>
      <c r="CC146" s="48"/>
      <c r="CD146" s="48"/>
      <c r="CF146" s="48"/>
      <c r="CG146" s="48"/>
      <c r="CH146" s="48"/>
      <c r="CJ146" s="48"/>
      <c r="CK146" s="48"/>
      <c r="CL146" s="48"/>
      <c r="CN146" s="48"/>
      <c r="CO146" s="48"/>
      <c r="CP146" s="48"/>
      <c r="CR146" s="48"/>
      <c r="CS146" s="48"/>
      <c r="CT146" s="48"/>
      <c r="CV146" s="48"/>
      <c r="CW146" s="48"/>
      <c r="CX146" s="48"/>
      <c r="CZ146" s="48"/>
      <c r="DA146" s="48"/>
      <c r="DB146" s="48"/>
      <c r="DD146" s="48"/>
      <c r="DE146" s="48"/>
      <c r="DF146" s="48"/>
      <c r="DH146" s="48"/>
      <c r="DI146" s="48"/>
      <c r="DJ146" s="48"/>
      <c r="DL146" s="48"/>
      <c r="DM146" s="48"/>
      <c r="DN146" s="48"/>
      <c r="DP146" s="48"/>
      <c r="DQ146" s="48"/>
      <c r="DR146" s="48"/>
      <c r="DT146" s="48"/>
      <c r="DU146" s="48"/>
      <c r="DV146" s="48"/>
      <c r="DX146" s="48"/>
      <c r="DY146" s="48"/>
      <c r="DZ146" s="48"/>
      <c r="EB146" s="48"/>
      <c r="EC146" s="48"/>
      <c r="ED146" s="48"/>
      <c r="EF146" s="48"/>
      <c r="EG146" s="48"/>
      <c r="EH146" s="48"/>
      <c r="EJ146" s="48"/>
      <c r="EK146" s="48"/>
      <c r="EL146" s="48"/>
      <c r="EN146" s="48"/>
      <c r="EO146" s="48"/>
      <c r="EP146" s="48"/>
    </row>
    <row r="147" spans="1:146" s="50" customFormat="1" ht="15" hidden="1" customHeight="1" x14ac:dyDescent="0.2">
      <c r="A147" s="48"/>
      <c r="B147" s="59" t="s">
        <v>266</v>
      </c>
      <c r="C147" s="59" t="s">
        <v>267</v>
      </c>
      <c r="D147" s="60">
        <v>0</v>
      </c>
      <c r="E147" s="60">
        <v>0</v>
      </c>
      <c r="F147" s="60">
        <f>+D147+E147</f>
        <v>0</v>
      </c>
      <c r="G147" s="60">
        <v>0</v>
      </c>
      <c r="H147" s="60">
        <v>0</v>
      </c>
      <c r="I147" s="60">
        <f t="shared" si="55"/>
        <v>0</v>
      </c>
      <c r="J147" s="60">
        <f t="shared" si="56"/>
        <v>0</v>
      </c>
      <c r="K147" s="48"/>
      <c r="L147" s="48"/>
      <c r="M147" s="86">
        <v>0</v>
      </c>
      <c r="N147" s="58">
        <f t="shared" si="52"/>
        <v>0</v>
      </c>
      <c r="P147" s="48"/>
      <c r="Q147" s="48"/>
      <c r="R147" s="48"/>
      <c r="T147" s="48"/>
      <c r="U147" s="48"/>
      <c r="V147" s="48"/>
      <c r="X147" s="48"/>
      <c r="Y147" s="48"/>
      <c r="Z147" s="48"/>
      <c r="AB147" s="48"/>
      <c r="AC147" s="48"/>
      <c r="AD147" s="48"/>
      <c r="AF147" s="48"/>
      <c r="AG147" s="48"/>
      <c r="AH147" s="48"/>
      <c r="AJ147" s="48"/>
      <c r="AK147" s="48"/>
      <c r="AL147" s="48"/>
      <c r="AN147" s="48"/>
      <c r="AO147" s="48"/>
      <c r="AP147" s="48"/>
      <c r="AR147" s="48"/>
      <c r="AS147" s="48"/>
      <c r="AT147" s="48"/>
      <c r="AV147" s="48"/>
      <c r="AW147" s="48"/>
      <c r="AX147" s="48"/>
      <c r="AZ147" s="48"/>
      <c r="BA147" s="48"/>
      <c r="BB147" s="48"/>
      <c r="BD147" s="48"/>
      <c r="BE147" s="48"/>
      <c r="BF147" s="48"/>
      <c r="BH147" s="48"/>
      <c r="BI147" s="48"/>
      <c r="BJ147" s="48"/>
      <c r="BL147" s="48"/>
      <c r="BM147" s="48"/>
      <c r="BN147" s="48"/>
      <c r="BP147" s="48"/>
      <c r="BQ147" s="48"/>
      <c r="BR147" s="48"/>
      <c r="BT147" s="48"/>
      <c r="BU147" s="48"/>
      <c r="BV147" s="48"/>
      <c r="BX147" s="48"/>
      <c r="BY147" s="48"/>
      <c r="BZ147" s="48"/>
      <c r="CB147" s="48"/>
      <c r="CC147" s="48"/>
      <c r="CD147" s="48"/>
      <c r="CF147" s="48"/>
      <c r="CG147" s="48"/>
      <c r="CH147" s="48"/>
      <c r="CJ147" s="48"/>
      <c r="CK147" s="48"/>
      <c r="CL147" s="48"/>
      <c r="CN147" s="48"/>
      <c r="CO147" s="48"/>
      <c r="CP147" s="48"/>
      <c r="CR147" s="48"/>
      <c r="CS147" s="48"/>
      <c r="CT147" s="48"/>
      <c r="CV147" s="48"/>
      <c r="CW147" s="48"/>
      <c r="CX147" s="48"/>
      <c r="CZ147" s="48"/>
      <c r="DA147" s="48"/>
      <c r="DB147" s="48"/>
      <c r="DD147" s="48"/>
      <c r="DE147" s="48"/>
      <c r="DF147" s="48"/>
      <c r="DH147" s="48"/>
      <c r="DI147" s="48"/>
      <c r="DJ147" s="48"/>
      <c r="DL147" s="48"/>
      <c r="DM147" s="48"/>
      <c r="DN147" s="48"/>
      <c r="DP147" s="48"/>
      <c r="DQ147" s="48"/>
      <c r="DR147" s="48"/>
      <c r="DT147" s="48"/>
      <c r="DU147" s="48"/>
      <c r="DV147" s="48"/>
      <c r="DX147" s="48"/>
      <c r="DY147" s="48"/>
      <c r="DZ147" s="48"/>
      <c r="EB147" s="48"/>
      <c r="EC147" s="48"/>
      <c r="ED147" s="48"/>
      <c r="EF147" s="48"/>
      <c r="EG147" s="48"/>
      <c r="EH147" s="48"/>
      <c r="EJ147" s="48"/>
      <c r="EK147" s="48"/>
      <c r="EL147" s="48"/>
      <c r="EN147" s="48"/>
      <c r="EO147" s="48"/>
      <c r="EP147" s="48"/>
    </row>
    <row r="148" spans="1:146" s="57" customFormat="1" ht="15" hidden="1" customHeight="1" x14ac:dyDescent="0.2">
      <c r="A148" s="53"/>
      <c r="B148" s="55" t="s">
        <v>268</v>
      </c>
      <c r="C148" s="55" t="s">
        <v>269</v>
      </c>
      <c r="D148" s="56">
        <f t="shared" ref="D148:J148" si="57">SUM(D149:D152)</f>
        <v>0</v>
      </c>
      <c r="E148" s="56">
        <f t="shared" si="57"/>
        <v>0</v>
      </c>
      <c r="F148" s="56">
        <f t="shared" si="57"/>
        <v>0</v>
      </c>
      <c r="G148" s="56">
        <f t="shared" si="57"/>
        <v>0</v>
      </c>
      <c r="H148" s="56">
        <f t="shared" si="57"/>
        <v>0</v>
      </c>
      <c r="I148" s="56">
        <f t="shared" si="57"/>
        <v>0</v>
      </c>
      <c r="J148" s="56">
        <f t="shared" si="57"/>
        <v>0</v>
      </c>
      <c r="K148" s="53"/>
      <c r="L148" s="53"/>
      <c r="M148" s="58">
        <v>0</v>
      </c>
      <c r="N148" s="58">
        <f t="shared" si="52"/>
        <v>0</v>
      </c>
      <c r="P148" s="53"/>
      <c r="Q148" s="53"/>
      <c r="R148" s="53"/>
      <c r="T148" s="53"/>
      <c r="U148" s="53"/>
      <c r="V148" s="53"/>
      <c r="X148" s="53"/>
      <c r="Y148" s="53"/>
      <c r="Z148" s="53"/>
      <c r="AB148" s="53"/>
      <c r="AC148" s="53"/>
      <c r="AD148" s="53"/>
      <c r="AF148" s="53"/>
      <c r="AG148" s="53"/>
      <c r="AH148" s="53"/>
      <c r="AJ148" s="53"/>
      <c r="AK148" s="53"/>
      <c r="AL148" s="53"/>
      <c r="AN148" s="53"/>
      <c r="AO148" s="53"/>
      <c r="AP148" s="53"/>
      <c r="AR148" s="53"/>
      <c r="AS148" s="53"/>
      <c r="AT148" s="53"/>
      <c r="AV148" s="53"/>
      <c r="AW148" s="53"/>
      <c r="AX148" s="53"/>
      <c r="AZ148" s="53"/>
      <c r="BA148" s="53"/>
      <c r="BB148" s="53"/>
      <c r="BD148" s="53"/>
      <c r="BE148" s="53"/>
      <c r="BF148" s="53"/>
      <c r="BH148" s="53"/>
      <c r="BI148" s="53"/>
      <c r="BJ148" s="53"/>
      <c r="BL148" s="53"/>
      <c r="BM148" s="53"/>
      <c r="BN148" s="53"/>
      <c r="BP148" s="53"/>
      <c r="BQ148" s="53"/>
      <c r="BR148" s="53"/>
      <c r="BT148" s="53"/>
      <c r="BU148" s="53"/>
      <c r="BV148" s="53"/>
      <c r="BX148" s="53"/>
      <c r="BY148" s="53"/>
      <c r="BZ148" s="53"/>
      <c r="CB148" s="53"/>
      <c r="CC148" s="53"/>
      <c r="CD148" s="53"/>
      <c r="CF148" s="53"/>
      <c r="CG148" s="53"/>
      <c r="CH148" s="53"/>
      <c r="CJ148" s="53"/>
      <c r="CK148" s="53"/>
      <c r="CL148" s="53"/>
      <c r="CN148" s="53"/>
      <c r="CO148" s="53"/>
      <c r="CP148" s="53"/>
      <c r="CR148" s="53"/>
      <c r="CS148" s="53"/>
      <c r="CT148" s="53"/>
      <c r="CV148" s="53"/>
      <c r="CW148" s="53"/>
      <c r="CX148" s="53"/>
      <c r="CZ148" s="53"/>
      <c r="DA148" s="53"/>
      <c r="DB148" s="53"/>
      <c r="DD148" s="53"/>
      <c r="DE148" s="53"/>
      <c r="DF148" s="53"/>
      <c r="DH148" s="53"/>
      <c r="DI148" s="53"/>
      <c r="DJ148" s="53"/>
      <c r="DL148" s="53"/>
      <c r="DM148" s="53"/>
      <c r="DN148" s="53"/>
      <c r="DP148" s="53"/>
      <c r="DQ148" s="53"/>
      <c r="DR148" s="53"/>
      <c r="DT148" s="53"/>
      <c r="DU148" s="53"/>
      <c r="DV148" s="53"/>
      <c r="DX148" s="53"/>
      <c r="DY148" s="53"/>
      <c r="DZ148" s="53"/>
      <c r="EB148" s="53"/>
      <c r="EC148" s="53"/>
      <c r="ED148" s="53"/>
      <c r="EF148" s="53"/>
      <c r="EG148" s="53"/>
      <c r="EH148" s="53"/>
      <c r="EJ148" s="53"/>
      <c r="EK148" s="53"/>
      <c r="EL148" s="53"/>
      <c r="EN148" s="53"/>
      <c r="EO148" s="53"/>
      <c r="EP148" s="53"/>
    </row>
    <row r="149" spans="1:146" s="50" customFormat="1" ht="15" hidden="1" customHeight="1" x14ac:dyDescent="0.2">
      <c r="A149" s="48"/>
      <c r="B149" s="59" t="s">
        <v>270</v>
      </c>
      <c r="C149" s="59" t="s">
        <v>271</v>
      </c>
      <c r="D149" s="60">
        <v>0</v>
      </c>
      <c r="E149" s="60">
        <v>0</v>
      </c>
      <c r="F149" s="60">
        <f>+D149+E149</f>
        <v>0</v>
      </c>
      <c r="G149" s="60">
        <v>0</v>
      </c>
      <c r="H149" s="60">
        <v>0</v>
      </c>
      <c r="I149" s="60">
        <f t="shared" si="55"/>
        <v>0</v>
      </c>
      <c r="J149" s="60">
        <f t="shared" si="56"/>
        <v>0</v>
      </c>
      <c r="K149" s="48"/>
      <c r="L149" s="48"/>
      <c r="M149" s="86">
        <v>0</v>
      </c>
      <c r="N149" s="58">
        <f t="shared" si="52"/>
        <v>0</v>
      </c>
      <c r="P149" s="48"/>
      <c r="Q149" s="48"/>
      <c r="R149" s="48"/>
      <c r="T149" s="48"/>
      <c r="U149" s="48"/>
      <c r="V149" s="48"/>
      <c r="X149" s="48"/>
      <c r="Y149" s="48"/>
      <c r="Z149" s="48"/>
      <c r="AB149" s="48"/>
      <c r="AC149" s="48"/>
      <c r="AD149" s="48"/>
      <c r="AF149" s="48"/>
      <c r="AG149" s="48"/>
      <c r="AH149" s="48"/>
      <c r="AJ149" s="48"/>
      <c r="AK149" s="48"/>
      <c r="AL149" s="48"/>
      <c r="AN149" s="48"/>
      <c r="AO149" s="48"/>
      <c r="AP149" s="48"/>
      <c r="AR149" s="48"/>
      <c r="AS149" s="48"/>
      <c r="AT149" s="48"/>
      <c r="AV149" s="48"/>
      <c r="AW149" s="48"/>
      <c r="AX149" s="48"/>
      <c r="AZ149" s="48"/>
      <c r="BA149" s="48"/>
      <c r="BB149" s="48"/>
      <c r="BD149" s="48"/>
      <c r="BE149" s="48"/>
      <c r="BF149" s="48"/>
      <c r="BH149" s="48"/>
      <c r="BI149" s="48"/>
      <c r="BJ149" s="48"/>
      <c r="BL149" s="48"/>
      <c r="BM149" s="48"/>
      <c r="BN149" s="48"/>
      <c r="BP149" s="48"/>
      <c r="BQ149" s="48"/>
      <c r="BR149" s="48"/>
      <c r="BT149" s="48"/>
      <c r="BU149" s="48"/>
      <c r="BV149" s="48"/>
      <c r="BX149" s="48"/>
      <c r="BY149" s="48"/>
      <c r="BZ149" s="48"/>
      <c r="CB149" s="48"/>
      <c r="CC149" s="48"/>
      <c r="CD149" s="48"/>
      <c r="CF149" s="48"/>
      <c r="CG149" s="48"/>
      <c r="CH149" s="48"/>
      <c r="CJ149" s="48"/>
      <c r="CK149" s="48"/>
      <c r="CL149" s="48"/>
      <c r="CN149" s="48"/>
      <c r="CO149" s="48"/>
      <c r="CP149" s="48"/>
      <c r="CR149" s="48"/>
      <c r="CS149" s="48"/>
      <c r="CT149" s="48"/>
      <c r="CV149" s="48"/>
      <c r="CW149" s="48"/>
      <c r="CX149" s="48"/>
      <c r="CZ149" s="48"/>
      <c r="DA149" s="48"/>
      <c r="DB149" s="48"/>
      <c r="DD149" s="48"/>
      <c r="DE149" s="48"/>
      <c r="DF149" s="48"/>
      <c r="DH149" s="48"/>
      <c r="DI149" s="48"/>
      <c r="DJ149" s="48"/>
      <c r="DL149" s="48"/>
      <c r="DM149" s="48"/>
      <c r="DN149" s="48"/>
      <c r="DP149" s="48"/>
      <c r="DQ149" s="48"/>
      <c r="DR149" s="48"/>
      <c r="DT149" s="48"/>
      <c r="DU149" s="48"/>
      <c r="DV149" s="48"/>
      <c r="DX149" s="48"/>
      <c r="DY149" s="48"/>
      <c r="DZ149" s="48"/>
      <c r="EB149" s="48"/>
      <c r="EC149" s="48"/>
      <c r="ED149" s="48"/>
      <c r="EF149" s="48"/>
      <c r="EG149" s="48"/>
      <c r="EH149" s="48"/>
      <c r="EJ149" s="48"/>
      <c r="EK149" s="48"/>
      <c r="EL149" s="48"/>
      <c r="EN149" s="48"/>
      <c r="EO149" s="48"/>
      <c r="EP149" s="48"/>
    </row>
    <row r="150" spans="1:146" s="50" customFormat="1" ht="15" hidden="1" customHeight="1" x14ac:dyDescent="0.2">
      <c r="A150" s="48"/>
      <c r="B150" s="59" t="s">
        <v>272</v>
      </c>
      <c r="C150" s="59" t="s">
        <v>273</v>
      </c>
      <c r="D150" s="60">
        <v>0</v>
      </c>
      <c r="E150" s="60">
        <v>0</v>
      </c>
      <c r="F150" s="60">
        <f>+D150+E150</f>
        <v>0</v>
      </c>
      <c r="G150" s="60">
        <v>0</v>
      </c>
      <c r="H150" s="60">
        <v>0</v>
      </c>
      <c r="I150" s="60">
        <f t="shared" si="55"/>
        <v>0</v>
      </c>
      <c r="J150" s="60">
        <f t="shared" si="56"/>
        <v>0</v>
      </c>
      <c r="K150" s="48"/>
      <c r="L150" s="48"/>
      <c r="M150" s="86">
        <v>0</v>
      </c>
      <c r="N150" s="58">
        <f t="shared" si="52"/>
        <v>0</v>
      </c>
      <c r="P150" s="48"/>
      <c r="Q150" s="48"/>
      <c r="R150" s="48"/>
      <c r="T150" s="48"/>
      <c r="U150" s="48"/>
      <c r="V150" s="48"/>
      <c r="X150" s="48"/>
      <c r="Y150" s="48"/>
      <c r="Z150" s="48"/>
      <c r="AB150" s="48"/>
      <c r="AC150" s="48"/>
      <c r="AD150" s="48"/>
      <c r="AF150" s="48"/>
      <c r="AG150" s="48"/>
      <c r="AH150" s="48"/>
      <c r="AJ150" s="48"/>
      <c r="AK150" s="48"/>
      <c r="AL150" s="48"/>
      <c r="AN150" s="48"/>
      <c r="AO150" s="48"/>
      <c r="AP150" s="48"/>
      <c r="AR150" s="48"/>
      <c r="AS150" s="48"/>
      <c r="AT150" s="48"/>
      <c r="AV150" s="48"/>
      <c r="AW150" s="48"/>
      <c r="AX150" s="48"/>
      <c r="AZ150" s="48"/>
      <c r="BA150" s="48"/>
      <c r="BB150" s="48"/>
      <c r="BD150" s="48"/>
      <c r="BE150" s="48"/>
      <c r="BF150" s="48"/>
      <c r="BH150" s="48"/>
      <c r="BI150" s="48"/>
      <c r="BJ150" s="48"/>
      <c r="BL150" s="48"/>
      <c r="BM150" s="48"/>
      <c r="BN150" s="48"/>
      <c r="BP150" s="48"/>
      <c r="BQ150" s="48"/>
      <c r="BR150" s="48"/>
      <c r="BT150" s="48"/>
      <c r="BU150" s="48"/>
      <c r="BV150" s="48"/>
      <c r="BX150" s="48"/>
      <c r="BY150" s="48"/>
      <c r="BZ150" s="48"/>
      <c r="CB150" s="48"/>
      <c r="CC150" s="48"/>
      <c r="CD150" s="48"/>
      <c r="CF150" s="48"/>
      <c r="CG150" s="48"/>
      <c r="CH150" s="48"/>
      <c r="CJ150" s="48"/>
      <c r="CK150" s="48"/>
      <c r="CL150" s="48"/>
      <c r="CN150" s="48"/>
      <c r="CO150" s="48"/>
      <c r="CP150" s="48"/>
      <c r="CR150" s="48"/>
      <c r="CS150" s="48"/>
      <c r="CT150" s="48"/>
      <c r="CV150" s="48"/>
      <c r="CW150" s="48"/>
      <c r="CX150" s="48"/>
      <c r="CZ150" s="48"/>
      <c r="DA150" s="48"/>
      <c r="DB150" s="48"/>
      <c r="DD150" s="48"/>
      <c r="DE150" s="48"/>
      <c r="DF150" s="48"/>
      <c r="DH150" s="48"/>
      <c r="DI150" s="48"/>
      <c r="DJ150" s="48"/>
      <c r="DL150" s="48"/>
      <c r="DM150" s="48"/>
      <c r="DN150" s="48"/>
      <c r="DP150" s="48"/>
      <c r="DQ150" s="48"/>
      <c r="DR150" s="48"/>
      <c r="DT150" s="48"/>
      <c r="DU150" s="48"/>
      <c r="DV150" s="48"/>
      <c r="DX150" s="48"/>
      <c r="DY150" s="48"/>
      <c r="DZ150" s="48"/>
      <c r="EB150" s="48"/>
      <c r="EC150" s="48"/>
      <c r="ED150" s="48"/>
      <c r="EF150" s="48"/>
      <c r="EG150" s="48"/>
      <c r="EH150" s="48"/>
      <c r="EJ150" s="48"/>
      <c r="EK150" s="48"/>
      <c r="EL150" s="48"/>
      <c r="EN150" s="48"/>
      <c r="EO150" s="48"/>
      <c r="EP150" s="48"/>
    </row>
    <row r="151" spans="1:146" s="50" customFormat="1" ht="15" hidden="1" customHeight="1" x14ac:dyDescent="0.2">
      <c r="A151" s="48"/>
      <c r="B151" s="59" t="s">
        <v>274</v>
      </c>
      <c r="C151" s="59" t="s">
        <v>275</v>
      </c>
      <c r="D151" s="60">
        <v>0</v>
      </c>
      <c r="E151" s="60">
        <v>0</v>
      </c>
      <c r="F151" s="60">
        <f>+D151+E151</f>
        <v>0</v>
      </c>
      <c r="G151" s="60">
        <v>0</v>
      </c>
      <c r="H151" s="60">
        <v>0</v>
      </c>
      <c r="I151" s="60">
        <f t="shared" si="55"/>
        <v>0</v>
      </c>
      <c r="J151" s="60">
        <f t="shared" si="56"/>
        <v>0</v>
      </c>
      <c r="K151" s="48"/>
      <c r="L151" s="48"/>
      <c r="M151" s="86">
        <v>0</v>
      </c>
      <c r="N151" s="58">
        <f t="shared" si="52"/>
        <v>0</v>
      </c>
      <c r="P151" s="48"/>
      <c r="Q151" s="48"/>
      <c r="R151" s="48"/>
      <c r="T151" s="48"/>
      <c r="U151" s="48"/>
      <c r="V151" s="48"/>
      <c r="X151" s="48"/>
      <c r="Y151" s="48"/>
      <c r="Z151" s="48"/>
      <c r="AB151" s="48"/>
      <c r="AC151" s="48"/>
      <c r="AD151" s="48"/>
      <c r="AF151" s="48"/>
      <c r="AG151" s="48"/>
      <c r="AH151" s="48"/>
      <c r="AJ151" s="48"/>
      <c r="AK151" s="48"/>
      <c r="AL151" s="48"/>
      <c r="AN151" s="48"/>
      <c r="AO151" s="48"/>
      <c r="AP151" s="48"/>
      <c r="AR151" s="48"/>
      <c r="AS151" s="48"/>
      <c r="AT151" s="48"/>
      <c r="AV151" s="48"/>
      <c r="AW151" s="48"/>
      <c r="AX151" s="48"/>
      <c r="AZ151" s="48"/>
      <c r="BA151" s="48"/>
      <c r="BB151" s="48"/>
      <c r="BD151" s="48"/>
      <c r="BE151" s="48"/>
      <c r="BF151" s="48"/>
      <c r="BH151" s="48"/>
      <c r="BI151" s="48"/>
      <c r="BJ151" s="48"/>
      <c r="BL151" s="48"/>
      <c r="BM151" s="48"/>
      <c r="BN151" s="48"/>
      <c r="BP151" s="48"/>
      <c r="BQ151" s="48"/>
      <c r="BR151" s="48"/>
      <c r="BT151" s="48"/>
      <c r="BU151" s="48"/>
      <c r="BV151" s="48"/>
      <c r="BX151" s="48"/>
      <c r="BY151" s="48"/>
      <c r="BZ151" s="48"/>
      <c r="CB151" s="48"/>
      <c r="CC151" s="48"/>
      <c r="CD151" s="48"/>
      <c r="CF151" s="48"/>
      <c r="CG151" s="48"/>
      <c r="CH151" s="48"/>
      <c r="CJ151" s="48"/>
      <c r="CK151" s="48"/>
      <c r="CL151" s="48"/>
      <c r="CN151" s="48"/>
      <c r="CO151" s="48"/>
      <c r="CP151" s="48"/>
      <c r="CR151" s="48"/>
      <c r="CS151" s="48"/>
      <c r="CT151" s="48"/>
      <c r="CV151" s="48"/>
      <c r="CW151" s="48"/>
      <c r="CX151" s="48"/>
      <c r="CZ151" s="48"/>
      <c r="DA151" s="48"/>
      <c r="DB151" s="48"/>
      <c r="DD151" s="48"/>
      <c r="DE151" s="48"/>
      <c r="DF151" s="48"/>
      <c r="DH151" s="48"/>
      <c r="DI151" s="48"/>
      <c r="DJ151" s="48"/>
      <c r="DL151" s="48"/>
      <c r="DM151" s="48"/>
      <c r="DN151" s="48"/>
      <c r="DP151" s="48"/>
      <c r="DQ151" s="48"/>
      <c r="DR151" s="48"/>
      <c r="DT151" s="48"/>
      <c r="DU151" s="48"/>
      <c r="DV151" s="48"/>
      <c r="DX151" s="48"/>
      <c r="DY151" s="48"/>
      <c r="DZ151" s="48"/>
      <c r="EB151" s="48"/>
      <c r="EC151" s="48"/>
      <c r="ED151" s="48"/>
      <c r="EF151" s="48"/>
      <c r="EG151" s="48"/>
      <c r="EH151" s="48"/>
      <c r="EJ151" s="48"/>
      <c r="EK151" s="48"/>
      <c r="EL151" s="48"/>
      <c r="EN151" s="48"/>
      <c r="EO151" s="48"/>
      <c r="EP151" s="48"/>
    </row>
    <row r="152" spans="1:146" s="50" customFormat="1" ht="15" hidden="1" customHeight="1" x14ac:dyDescent="0.2">
      <c r="A152" s="48"/>
      <c r="B152" s="59" t="s">
        <v>276</v>
      </c>
      <c r="C152" s="59" t="s">
        <v>277</v>
      </c>
      <c r="D152" s="60">
        <v>0</v>
      </c>
      <c r="E152" s="60">
        <v>0</v>
      </c>
      <c r="F152" s="60">
        <f>+D152+E152</f>
        <v>0</v>
      </c>
      <c r="G152" s="60">
        <v>0</v>
      </c>
      <c r="H152" s="60">
        <v>0</v>
      </c>
      <c r="I152" s="60">
        <f t="shared" si="55"/>
        <v>0</v>
      </c>
      <c r="J152" s="60">
        <f t="shared" si="56"/>
        <v>0</v>
      </c>
      <c r="K152" s="48"/>
      <c r="L152" s="48"/>
      <c r="M152" s="86">
        <v>0</v>
      </c>
      <c r="N152" s="58">
        <f t="shared" si="52"/>
        <v>0</v>
      </c>
      <c r="P152" s="48"/>
      <c r="Q152" s="48"/>
      <c r="R152" s="48"/>
      <c r="T152" s="48"/>
      <c r="U152" s="48"/>
      <c r="V152" s="48"/>
      <c r="X152" s="48"/>
      <c r="Y152" s="48"/>
      <c r="Z152" s="48"/>
      <c r="AB152" s="48"/>
      <c r="AC152" s="48"/>
      <c r="AD152" s="48"/>
      <c r="AF152" s="48"/>
      <c r="AG152" s="48"/>
      <c r="AH152" s="48"/>
      <c r="AJ152" s="48"/>
      <c r="AK152" s="48"/>
      <c r="AL152" s="48"/>
      <c r="AN152" s="48"/>
      <c r="AO152" s="48"/>
      <c r="AP152" s="48"/>
      <c r="AR152" s="48"/>
      <c r="AS152" s="48"/>
      <c r="AT152" s="48"/>
      <c r="AV152" s="48"/>
      <c r="AW152" s="48"/>
      <c r="AX152" s="48"/>
      <c r="AZ152" s="48"/>
      <c r="BA152" s="48"/>
      <c r="BB152" s="48"/>
      <c r="BD152" s="48"/>
      <c r="BE152" s="48"/>
      <c r="BF152" s="48"/>
      <c r="BH152" s="48"/>
      <c r="BI152" s="48"/>
      <c r="BJ152" s="48"/>
      <c r="BL152" s="48"/>
      <c r="BM152" s="48"/>
      <c r="BN152" s="48"/>
      <c r="BP152" s="48"/>
      <c r="BQ152" s="48"/>
      <c r="BR152" s="48"/>
      <c r="BT152" s="48"/>
      <c r="BU152" s="48"/>
      <c r="BV152" s="48"/>
      <c r="BX152" s="48"/>
      <c r="BY152" s="48"/>
      <c r="BZ152" s="48"/>
      <c r="CB152" s="48"/>
      <c r="CC152" s="48"/>
      <c r="CD152" s="48"/>
      <c r="CF152" s="48"/>
      <c r="CG152" s="48"/>
      <c r="CH152" s="48"/>
      <c r="CJ152" s="48"/>
      <c r="CK152" s="48"/>
      <c r="CL152" s="48"/>
      <c r="CN152" s="48"/>
      <c r="CO152" s="48"/>
      <c r="CP152" s="48"/>
      <c r="CR152" s="48"/>
      <c r="CS152" s="48"/>
      <c r="CT152" s="48"/>
      <c r="CV152" s="48"/>
      <c r="CW152" s="48"/>
      <c r="CX152" s="48"/>
      <c r="CZ152" s="48"/>
      <c r="DA152" s="48"/>
      <c r="DB152" s="48"/>
      <c r="DD152" s="48"/>
      <c r="DE152" s="48"/>
      <c r="DF152" s="48"/>
      <c r="DH152" s="48"/>
      <c r="DI152" s="48"/>
      <c r="DJ152" s="48"/>
      <c r="DL152" s="48"/>
      <c r="DM152" s="48"/>
      <c r="DN152" s="48"/>
      <c r="DP152" s="48"/>
      <c r="DQ152" s="48"/>
      <c r="DR152" s="48"/>
      <c r="DT152" s="48"/>
      <c r="DU152" s="48"/>
      <c r="DV152" s="48"/>
      <c r="DX152" s="48"/>
      <c r="DY152" s="48"/>
      <c r="DZ152" s="48"/>
      <c r="EB152" s="48"/>
      <c r="EC152" s="48"/>
      <c r="ED152" s="48"/>
      <c r="EF152" s="48"/>
      <c r="EG152" s="48"/>
      <c r="EH152" s="48"/>
      <c r="EJ152" s="48"/>
      <c r="EK152" s="48"/>
      <c r="EL152" s="48"/>
      <c r="EN152" s="48"/>
      <c r="EO152" s="48"/>
      <c r="EP152" s="48"/>
    </row>
    <row r="153" spans="1:146" s="57" customFormat="1" ht="15" hidden="1" customHeight="1" x14ac:dyDescent="0.2">
      <c r="A153" s="53"/>
      <c r="B153" s="55" t="s">
        <v>278</v>
      </c>
      <c r="C153" s="55" t="s">
        <v>279</v>
      </c>
      <c r="D153" s="56">
        <f t="shared" ref="D153:J153" si="58">SUM(D154:D158)</f>
        <v>0</v>
      </c>
      <c r="E153" s="56">
        <f t="shared" si="58"/>
        <v>0</v>
      </c>
      <c r="F153" s="56">
        <f t="shared" si="58"/>
        <v>0</v>
      </c>
      <c r="G153" s="56">
        <f t="shared" si="58"/>
        <v>0</v>
      </c>
      <c r="H153" s="56">
        <f t="shared" si="58"/>
        <v>0</v>
      </c>
      <c r="I153" s="56">
        <f t="shared" si="58"/>
        <v>0</v>
      </c>
      <c r="J153" s="56">
        <f t="shared" si="58"/>
        <v>0</v>
      </c>
      <c r="K153" s="53"/>
      <c r="L153" s="53"/>
      <c r="M153" s="58">
        <v>0</v>
      </c>
      <c r="N153" s="58">
        <f t="shared" si="52"/>
        <v>0</v>
      </c>
      <c r="P153" s="53"/>
      <c r="Q153" s="53"/>
      <c r="R153" s="53"/>
      <c r="T153" s="53"/>
      <c r="U153" s="53"/>
      <c r="V153" s="53"/>
      <c r="X153" s="53"/>
      <c r="Y153" s="53"/>
      <c r="Z153" s="53"/>
      <c r="AB153" s="53"/>
      <c r="AC153" s="53"/>
      <c r="AD153" s="53"/>
      <c r="AF153" s="53"/>
      <c r="AG153" s="53"/>
      <c r="AH153" s="53"/>
      <c r="AJ153" s="53"/>
      <c r="AK153" s="53"/>
      <c r="AL153" s="53"/>
      <c r="AN153" s="53"/>
      <c r="AO153" s="53"/>
      <c r="AP153" s="53"/>
      <c r="AR153" s="53"/>
      <c r="AS153" s="53"/>
      <c r="AT153" s="53"/>
      <c r="AV153" s="53"/>
      <c r="AW153" s="53"/>
      <c r="AX153" s="53"/>
      <c r="AZ153" s="53"/>
      <c r="BA153" s="53"/>
      <c r="BB153" s="53"/>
      <c r="BD153" s="53"/>
      <c r="BE153" s="53"/>
      <c r="BF153" s="53"/>
      <c r="BH153" s="53"/>
      <c r="BI153" s="53"/>
      <c r="BJ153" s="53"/>
      <c r="BL153" s="53"/>
      <c r="BM153" s="53"/>
      <c r="BN153" s="53"/>
      <c r="BP153" s="53"/>
      <c r="BQ153" s="53"/>
      <c r="BR153" s="53"/>
      <c r="BT153" s="53"/>
      <c r="BU153" s="53"/>
      <c r="BV153" s="53"/>
      <c r="BX153" s="53"/>
      <c r="BY153" s="53"/>
      <c r="BZ153" s="53"/>
      <c r="CB153" s="53"/>
      <c r="CC153" s="53"/>
      <c r="CD153" s="53"/>
      <c r="CF153" s="53"/>
      <c r="CG153" s="53"/>
      <c r="CH153" s="53"/>
      <c r="CJ153" s="53"/>
      <c r="CK153" s="53"/>
      <c r="CL153" s="53"/>
      <c r="CN153" s="53"/>
      <c r="CO153" s="53"/>
      <c r="CP153" s="53"/>
      <c r="CR153" s="53"/>
      <c r="CS153" s="53"/>
      <c r="CT153" s="53"/>
      <c r="CV153" s="53"/>
      <c r="CW153" s="53"/>
      <c r="CX153" s="53"/>
      <c r="CZ153" s="53"/>
      <c r="DA153" s="53"/>
      <c r="DB153" s="53"/>
      <c r="DD153" s="53"/>
      <c r="DE153" s="53"/>
      <c r="DF153" s="53"/>
      <c r="DH153" s="53"/>
      <c r="DI153" s="53"/>
      <c r="DJ153" s="53"/>
      <c r="DL153" s="53"/>
      <c r="DM153" s="53"/>
      <c r="DN153" s="53"/>
      <c r="DP153" s="53"/>
      <c r="DQ153" s="53"/>
      <c r="DR153" s="53"/>
      <c r="DT153" s="53"/>
      <c r="DU153" s="53"/>
      <c r="DV153" s="53"/>
      <c r="DX153" s="53"/>
      <c r="DY153" s="53"/>
      <c r="DZ153" s="53"/>
      <c r="EB153" s="53"/>
      <c r="EC153" s="53"/>
      <c r="ED153" s="53"/>
      <c r="EF153" s="53"/>
      <c r="EG153" s="53"/>
      <c r="EH153" s="53"/>
      <c r="EJ153" s="53"/>
      <c r="EK153" s="53"/>
      <c r="EL153" s="53"/>
      <c r="EN153" s="53"/>
      <c r="EO153" s="53"/>
      <c r="EP153" s="53"/>
    </row>
    <row r="154" spans="1:146" s="50" customFormat="1" ht="15" hidden="1" customHeight="1" x14ac:dyDescent="0.2">
      <c r="A154" s="48"/>
      <c r="B154" s="59" t="s">
        <v>280</v>
      </c>
      <c r="C154" s="59" t="s">
        <v>281</v>
      </c>
      <c r="D154" s="60">
        <v>0</v>
      </c>
      <c r="E154" s="60">
        <v>0</v>
      </c>
      <c r="F154" s="60">
        <f>+D154+E154</f>
        <v>0</v>
      </c>
      <c r="G154" s="60">
        <v>0</v>
      </c>
      <c r="H154" s="60">
        <v>0</v>
      </c>
      <c r="I154" s="60">
        <f t="shared" si="55"/>
        <v>0</v>
      </c>
      <c r="J154" s="60">
        <f t="shared" si="56"/>
        <v>0</v>
      </c>
      <c r="K154" s="48"/>
      <c r="L154" s="48"/>
      <c r="M154" s="86">
        <v>0</v>
      </c>
      <c r="N154" s="58">
        <f t="shared" si="52"/>
        <v>0</v>
      </c>
      <c r="P154" s="48"/>
      <c r="Q154" s="48"/>
      <c r="R154" s="48"/>
      <c r="T154" s="48"/>
      <c r="U154" s="48"/>
      <c r="V154" s="48"/>
      <c r="X154" s="48"/>
      <c r="Y154" s="48"/>
      <c r="Z154" s="48"/>
      <c r="AB154" s="48"/>
      <c r="AC154" s="48"/>
      <c r="AD154" s="48"/>
      <c r="AF154" s="48"/>
      <c r="AG154" s="48"/>
      <c r="AH154" s="48"/>
      <c r="AJ154" s="48"/>
      <c r="AK154" s="48"/>
      <c r="AL154" s="48"/>
      <c r="AN154" s="48"/>
      <c r="AO154" s="48"/>
      <c r="AP154" s="48"/>
      <c r="AR154" s="48"/>
      <c r="AS154" s="48"/>
      <c r="AT154" s="48"/>
      <c r="AV154" s="48"/>
      <c r="AW154" s="48"/>
      <c r="AX154" s="48"/>
      <c r="AZ154" s="48"/>
      <c r="BA154" s="48"/>
      <c r="BB154" s="48"/>
      <c r="BD154" s="48"/>
      <c r="BE154" s="48"/>
      <c r="BF154" s="48"/>
      <c r="BH154" s="48"/>
      <c r="BI154" s="48"/>
      <c r="BJ154" s="48"/>
      <c r="BL154" s="48"/>
      <c r="BM154" s="48"/>
      <c r="BN154" s="48"/>
      <c r="BP154" s="48"/>
      <c r="BQ154" s="48"/>
      <c r="BR154" s="48"/>
      <c r="BT154" s="48"/>
      <c r="BU154" s="48"/>
      <c r="BV154" s="48"/>
      <c r="BX154" s="48"/>
      <c r="BY154" s="48"/>
      <c r="BZ154" s="48"/>
      <c r="CB154" s="48"/>
      <c r="CC154" s="48"/>
      <c r="CD154" s="48"/>
      <c r="CF154" s="48"/>
      <c r="CG154" s="48"/>
      <c r="CH154" s="48"/>
      <c r="CJ154" s="48"/>
      <c r="CK154" s="48"/>
      <c r="CL154" s="48"/>
      <c r="CN154" s="48"/>
      <c r="CO154" s="48"/>
      <c r="CP154" s="48"/>
      <c r="CR154" s="48"/>
      <c r="CS154" s="48"/>
      <c r="CT154" s="48"/>
      <c r="CV154" s="48"/>
      <c r="CW154" s="48"/>
      <c r="CX154" s="48"/>
      <c r="CZ154" s="48"/>
      <c r="DA154" s="48"/>
      <c r="DB154" s="48"/>
      <c r="DD154" s="48"/>
      <c r="DE154" s="48"/>
      <c r="DF154" s="48"/>
      <c r="DH154" s="48"/>
      <c r="DI154" s="48"/>
      <c r="DJ154" s="48"/>
      <c r="DL154" s="48"/>
      <c r="DM154" s="48"/>
      <c r="DN154" s="48"/>
      <c r="DP154" s="48"/>
      <c r="DQ154" s="48"/>
      <c r="DR154" s="48"/>
      <c r="DT154" s="48"/>
      <c r="DU154" s="48"/>
      <c r="DV154" s="48"/>
      <c r="DX154" s="48"/>
      <c r="DY154" s="48"/>
      <c r="DZ154" s="48"/>
      <c r="EB154" s="48"/>
      <c r="EC154" s="48"/>
      <c r="ED154" s="48"/>
      <c r="EF154" s="48"/>
      <c r="EG154" s="48"/>
      <c r="EH154" s="48"/>
      <c r="EJ154" s="48"/>
      <c r="EK154" s="48"/>
      <c r="EL154" s="48"/>
      <c r="EN154" s="48"/>
      <c r="EO154" s="48"/>
      <c r="EP154" s="48"/>
    </row>
    <row r="155" spans="1:146" s="50" customFormat="1" ht="15" hidden="1" customHeight="1" x14ac:dyDescent="0.2">
      <c r="A155" s="48"/>
      <c r="B155" s="59" t="s">
        <v>282</v>
      </c>
      <c r="C155" s="59" t="s">
        <v>283</v>
      </c>
      <c r="D155" s="60">
        <v>0</v>
      </c>
      <c r="E155" s="60">
        <v>0</v>
      </c>
      <c r="F155" s="60">
        <f>+D155+E155</f>
        <v>0</v>
      </c>
      <c r="G155" s="60">
        <v>0</v>
      </c>
      <c r="H155" s="60">
        <v>0</v>
      </c>
      <c r="I155" s="60">
        <f t="shared" si="55"/>
        <v>0</v>
      </c>
      <c r="J155" s="60">
        <f t="shared" si="56"/>
        <v>0</v>
      </c>
      <c r="K155" s="48"/>
      <c r="L155" s="48"/>
      <c r="M155" s="86">
        <v>0</v>
      </c>
      <c r="N155" s="58">
        <f t="shared" si="52"/>
        <v>0</v>
      </c>
      <c r="P155" s="48"/>
      <c r="Q155" s="48"/>
      <c r="R155" s="48"/>
      <c r="T155" s="48"/>
      <c r="U155" s="48"/>
      <c r="V155" s="48"/>
      <c r="X155" s="48"/>
      <c r="Y155" s="48"/>
      <c r="Z155" s="48"/>
      <c r="AB155" s="48"/>
      <c r="AC155" s="48"/>
      <c r="AD155" s="48"/>
      <c r="AF155" s="48"/>
      <c r="AG155" s="48"/>
      <c r="AH155" s="48"/>
      <c r="AJ155" s="48"/>
      <c r="AK155" s="48"/>
      <c r="AL155" s="48"/>
      <c r="AN155" s="48"/>
      <c r="AO155" s="48"/>
      <c r="AP155" s="48"/>
      <c r="AR155" s="48"/>
      <c r="AS155" s="48"/>
      <c r="AT155" s="48"/>
      <c r="AV155" s="48"/>
      <c r="AW155" s="48"/>
      <c r="AX155" s="48"/>
      <c r="AZ155" s="48"/>
      <c r="BA155" s="48"/>
      <c r="BB155" s="48"/>
      <c r="BD155" s="48"/>
      <c r="BE155" s="48"/>
      <c r="BF155" s="48"/>
      <c r="BH155" s="48"/>
      <c r="BI155" s="48"/>
      <c r="BJ155" s="48"/>
      <c r="BL155" s="48"/>
      <c r="BM155" s="48"/>
      <c r="BN155" s="48"/>
      <c r="BP155" s="48"/>
      <c r="BQ155" s="48"/>
      <c r="BR155" s="48"/>
      <c r="BT155" s="48"/>
      <c r="BU155" s="48"/>
      <c r="BV155" s="48"/>
      <c r="BX155" s="48"/>
      <c r="BY155" s="48"/>
      <c r="BZ155" s="48"/>
      <c r="CB155" s="48"/>
      <c r="CC155" s="48"/>
      <c r="CD155" s="48"/>
      <c r="CF155" s="48"/>
      <c r="CG155" s="48"/>
      <c r="CH155" s="48"/>
      <c r="CJ155" s="48"/>
      <c r="CK155" s="48"/>
      <c r="CL155" s="48"/>
      <c r="CN155" s="48"/>
      <c r="CO155" s="48"/>
      <c r="CP155" s="48"/>
      <c r="CR155" s="48"/>
      <c r="CS155" s="48"/>
      <c r="CT155" s="48"/>
      <c r="CV155" s="48"/>
      <c r="CW155" s="48"/>
      <c r="CX155" s="48"/>
      <c r="CZ155" s="48"/>
      <c r="DA155" s="48"/>
      <c r="DB155" s="48"/>
      <c r="DD155" s="48"/>
      <c r="DE155" s="48"/>
      <c r="DF155" s="48"/>
      <c r="DH155" s="48"/>
      <c r="DI155" s="48"/>
      <c r="DJ155" s="48"/>
      <c r="DL155" s="48"/>
      <c r="DM155" s="48"/>
      <c r="DN155" s="48"/>
      <c r="DP155" s="48"/>
      <c r="DQ155" s="48"/>
      <c r="DR155" s="48"/>
      <c r="DT155" s="48"/>
      <c r="DU155" s="48"/>
      <c r="DV155" s="48"/>
      <c r="DX155" s="48"/>
      <c r="DY155" s="48"/>
      <c r="DZ155" s="48"/>
      <c r="EB155" s="48"/>
      <c r="EC155" s="48"/>
      <c r="ED155" s="48"/>
      <c r="EF155" s="48"/>
      <c r="EG155" s="48"/>
      <c r="EH155" s="48"/>
      <c r="EJ155" s="48"/>
      <c r="EK155" s="48"/>
      <c r="EL155" s="48"/>
      <c r="EN155" s="48"/>
      <c r="EO155" s="48"/>
      <c r="EP155" s="48"/>
    </row>
    <row r="156" spans="1:146" s="50" customFormat="1" ht="15" hidden="1" customHeight="1" x14ac:dyDescent="0.2">
      <c r="A156" s="48"/>
      <c r="B156" s="59" t="s">
        <v>284</v>
      </c>
      <c r="C156" s="59" t="s">
        <v>285</v>
      </c>
      <c r="D156" s="60">
        <v>0</v>
      </c>
      <c r="E156" s="60">
        <v>0</v>
      </c>
      <c r="F156" s="60">
        <f>+D156+E156</f>
        <v>0</v>
      </c>
      <c r="G156" s="60">
        <v>0</v>
      </c>
      <c r="H156" s="60">
        <v>0</v>
      </c>
      <c r="I156" s="60">
        <f t="shared" si="55"/>
        <v>0</v>
      </c>
      <c r="J156" s="60">
        <f t="shared" si="56"/>
        <v>0</v>
      </c>
      <c r="K156" s="48"/>
      <c r="L156" s="48"/>
      <c r="M156" s="86">
        <v>0</v>
      </c>
      <c r="N156" s="58">
        <f t="shared" si="52"/>
        <v>0</v>
      </c>
      <c r="P156" s="48"/>
      <c r="Q156" s="48"/>
      <c r="R156" s="48"/>
      <c r="T156" s="48"/>
      <c r="U156" s="48"/>
      <c r="V156" s="48"/>
      <c r="X156" s="48"/>
      <c r="Y156" s="48"/>
      <c r="Z156" s="48"/>
      <c r="AB156" s="48"/>
      <c r="AC156" s="48"/>
      <c r="AD156" s="48"/>
      <c r="AF156" s="48"/>
      <c r="AG156" s="48"/>
      <c r="AH156" s="48"/>
      <c r="AJ156" s="48"/>
      <c r="AK156" s="48"/>
      <c r="AL156" s="48"/>
      <c r="AN156" s="48"/>
      <c r="AO156" s="48"/>
      <c r="AP156" s="48"/>
      <c r="AR156" s="48"/>
      <c r="AS156" s="48"/>
      <c r="AT156" s="48"/>
      <c r="AV156" s="48"/>
      <c r="AW156" s="48"/>
      <c r="AX156" s="48"/>
      <c r="AZ156" s="48"/>
      <c r="BA156" s="48"/>
      <c r="BB156" s="48"/>
      <c r="BD156" s="48"/>
      <c r="BE156" s="48"/>
      <c r="BF156" s="48"/>
      <c r="BH156" s="48"/>
      <c r="BI156" s="48"/>
      <c r="BJ156" s="48"/>
      <c r="BL156" s="48"/>
      <c r="BM156" s="48"/>
      <c r="BN156" s="48"/>
      <c r="BP156" s="48"/>
      <c r="BQ156" s="48"/>
      <c r="BR156" s="48"/>
      <c r="BT156" s="48"/>
      <c r="BU156" s="48"/>
      <c r="BV156" s="48"/>
      <c r="BX156" s="48"/>
      <c r="BY156" s="48"/>
      <c r="BZ156" s="48"/>
      <c r="CB156" s="48"/>
      <c r="CC156" s="48"/>
      <c r="CD156" s="48"/>
      <c r="CF156" s="48"/>
      <c r="CG156" s="48"/>
      <c r="CH156" s="48"/>
      <c r="CJ156" s="48"/>
      <c r="CK156" s="48"/>
      <c r="CL156" s="48"/>
      <c r="CN156" s="48"/>
      <c r="CO156" s="48"/>
      <c r="CP156" s="48"/>
      <c r="CR156" s="48"/>
      <c r="CS156" s="48"/>
      <c r="CT156" s="48"/>
      <c r="CV156" s="48"/>
      <c r="CW156" s="48"/>
      <c r="CX156" s="48"/>
      <c r="CZ156" s="48"/>
      <c r="DA156" s="48"/>
      <c r="DB156" s="48"/>
      <c r="DD156" s="48"/>
      <c r="DE156" s="48"/>
      <c r="DF156" s="48"/>
      <c r="DH156" s="48"/>
      <c r="DI156" s="48"/>
      <c r="DJ156" s="48"/>
      <c r="DL156" s="48"/>
      <c r="DM156" s="48"/>
      <c r="DN156" s="48"/>
      <c r="DP156" s="48"/>
      <c r="DQ156" s="48"/>
      <c r="DR156" s="48"/>
      <c r="DT156" s="48"/>
      <c r="DU156" s="48"/>
      <c r="DV156" s="48"/>
      <c r="DX156" s="48"/>
      <c r="DY156" s="48"/>
      <c r="DZ156" s="48"/>
      <c r="EB156" s="48"/>
      <c r="EC156" s="48"/>
      <c r="ED156" s="48"/>
      <c r="EF156" s="48"/>
      <c r="EG156" s="48"/>
      <c r="EH156" s="48"/>
      <c r="EJ156" s="48"/>
      <c r="EK156" s="48"/>
      <c r="EL156" s="48"/>
      <c r="EN156" s="48"/>
      <c r="EO156" s="48"/>
      <c r="EP156" s="48"/>
    </row>
    <row r="157" spans="1:146" s="50" customFormat="1" ht="15" hidden="1" customHeight="1" x14ac:dyDescent="0.2">
      <c r="A157" s="48"/>
      <c r="B157" s="59" t="s">
        <v>286</v>
      </c>
      <c r="C157" s="59" t="s">
        <v>287</v>
      </c>
      <c r="D157" s="60">
        <v>0</v>
      </c>
      <c r="E157" s="60">
        <v>0</v>
      </c>
      <c r="F157" s="60">
        <f>+D157+E157</f>
        <v>0</v>
      </c>
      <c r="G157" s="60">
        <v>0</v>
      </c>
      <c r="H157" s="60">
        <v>0</v>
      </c>
      <c r="I157" s="60">
        <f t="shared" si="55"/>
        <v>0</v>
      </c>
      <c r="J157" s="60">
        <f t="shared" si="56"/>
        <v>0</v>
      </c>
      <c r="K157" s="48"/>
      <c r="L157" s="48"/>
      <c r="M157" s="86">
        <v>0</v>
      </c>
      <c r="N157" s="58">
        <f t="shared" si="52"/>
        <v>0</v>
      </c>
      <c r="P157" s="48"/>
      <c r="Q157" s="48"/>
      <c r="R157" s="48"/>
      <c r="T157" s="48"/>
      <c r="U157" s="48"/>
      <c r="V157" s="48"/>
      <c r="X157" s="48"/>
      <c r="Y157" s="48"/>
      <c r="Z157" s="48"/>
      <c r="AB157" s="48"/>
      <c r="AC157" s="48"/>
      <c r="AD157" s="48"/>
      <c r="AF157" s="48"/>
      <c r="AG157" s="48"/>
      <c r="AH157" s="48"/>
      <c r="AJ157" s="48"/>
      <c r="AK157" s="48"/>
      <c r="AL157" s="48"/>
      <c r="AN157" s="48"/>
      <c r="AO157" s="48"/>
      <c r="AP157" s="48"/>
      <c r="AR157" s="48"/>
      <c r="AS157" s="48"/>
      <c r="AT157" s="48"/>
      <c r="AV157" s="48"/>
      <c r="AW157" s="48"/>
      <c r="AX157" s="48"/>
      <c r="AZ157" s="48"/>
      <c r="BA157" s="48"/>
      <c r="BB157" s="48"/>
      <c r="BD157" s="48"/>
      <c r="BE157" s="48"/>
      <c r="BF157" s="48"/>
      <c r="BH157" s="48"/>
      <c r="BI157" s="48"/>
      <c r="BJ157" s="48"/>
      <c r="BL157" s="48"/>
      <c r="BM157" s="48"/>
      <c r="BN157" s="48"/>
      <c r="BP157" s="48"/>
      <c r="BQ157" s="48"/>
      <c r="BR157" s="48"/>
      <c r="BT157" s="48"/>
      <c r="BU157" s="48"/>
      <c r="BV157" s="48"/>
      <c r="BX157" s="48"/>
      <c r="BY157" s="48"/>
      <c r="BZ157" s="48"/>
      <c r="CB157" s="48"/>
      <c r="CC157" s="48"/>
      <c r="CD157" s="48"/>
      <c r="CF157" s="48"/>
      <c r="CG157" s="48"/>
      <c r="CH157" s="48"/>
      <c r="CJ157" s="48"/>
      <c r="CK157" s="48"/>
      <c r="CL157" s="48"/>
      <c r="CN157" s="48"/>
      <c r="CO157" s="48"/>
      <c r="CP157" s="48"/>
      <c r="CR157" s="48"/>
      <c r="CS157" s="48"/>
      <c r="CT157" s="48"/>
      <c r="CV157" s="48"/>
      <c r="CW157" s="48"/>
      <c r="CX157" s="48"/>
      <c r="CZ157" s="48"/>
      <c r="DA157" s="48"/>
      <c r="DB157" s="48"/>
      <c r="DD157" s="48"/>
      <c r="DE157" s="48"/>
      <c r="DF157" s="48"/>
      <c r="DH157" s="48"/>
      <c r="DI157" s="48"/>
      <c r="DJ157" s="48"/>
      <c r="DL157" s="48"/>
      <c r="DM157" s="48"/>
      <c r="DN157" s="48"/>
      <c r="DP157" s="48"/>
      <c r="DQ157" s="48"/>
      <c r="DR157" s="48"/>
      <c r="DT157" s="48"/>
      <c r="DU157" s="48"/>
      <c r="DV157" s="48"/>
      <c r="DX157" s="48"/>
      <c r="DY157" s="48"/>
      <c r="DZ157" s="48"/>
      <c r="EB157" s="48"/>
      <c r="EC157" s="48"/>
      <c r="ED157" s="48"/>
      <c r="EF157" s="48"/>
      <c r="EG157" s="48"/>
      <c r="EH157" s="48"/>
      <c r="EJ157" s="48"/>
      <c r="EK157" s="48"/>
      <c r="EL157" s="48"/>
      <c r="EN157" s="48"/>
      <c r="EO157" s="48"/>
      <c r="EP157" s="48"/>
    </row>
    <row r="158" spans="1:146" s="50" customFormat="1" ht="15" hidden="1" customHeight="1" x14ac:dyDescent="0.2">
      <c r="A158" s="48"/>
      <c r="B158" s="59" t="s">
        <v>288</v>
      </c>
      <c r="C158" s="59" t="s">
        <v>289</v>
      </c>
      <c r="D158" s="60">
        <v>0</v>
      </c>
      <c r="E158" s="60">
        <v>0</v>
      </c>
      <c r="F158" s="60">
        <f>+D158+E158</f>
        <v>0</v>
      </c>
      <c r="G158" s="60">
        <v>0</v>
      </c>
      <c r="H158" s="60">
        <v>0</v>
      </c>
      <c r="I158" s="60">
        <f t="shared" si="55"/>
        <v>0</v>
      </c>
      <c r="J158" s="60">
        <f t="shared" si="56"/>
        <v>0</v>
      </c>
      <c r="K158" s="48"/>
      <c r="L158" s="48"/>
      <c r="M158" s="86">
        <v>0</v>
      </c>
      <c r="N158" s="58">
        <f t="shared" si="52"/>
        <v>0</v>
      </c>
      <c r="P158" s="48"/>
      <c r="Q158" s="48"/>
      <c r="R158" s="48"/>
      <c r="T158" s="48"/>
      <c r="U158" s="48"/>
      <c r="V158" s="48"/>
      <c r="X158" s="48"/>
      <c r="Y158" s="48"/>
      <c r="Z158" s="48"/>
      <c r="AB158" s="48"/>
      <c r="AC158" s="48"/>
      <c r="AD158" s="48"/>
      <c r="AF158" s="48"/>
      <c r="AG158" s="48"/>
      <c r="AH158" s="48"/>
      <c r="AJ158" s="48"/>
      <c r="AK158" s="48"/>
      <c r="AL158" s="48"/>
      <c r="AN158" s="48"/>
      <c r="AO158" s="48"/>
      <c r="AP158" s="48"/>
      <c r="AR158" s="48"/>
      <c r="AS158" s="48"/>
      <c r="AT158" s="48"/>
      <c r="AV158" s="48"/>
      <c r="AW158" s="48"/>
      <c r="AX158" s="48"/>
      <c r="AZ158" s="48"/>
      <c r="BA158" s="48"/>
      <c r="BB158" s="48"/>
      <c r="BD158" s="48"/>
      <c r="BE158" s="48"/>
      <c r="BF158" s="48"/>
      <c r="BH158" s="48"/>
      <c r="BI158" s="48"/>
      <c r="BJ158" s="48"/>
      <c r="BL158" s="48"/>
      <c r="BM158" s="48"/>
      <c r="BN158" s="48"/>
      <c r="BP158" s="48"/>
      <c r="BQ158" s="48"/>
      <c r="BR158" s="48"/>
      <c r="BT158" s="48"/>
      <c r="BU158" s="48"/>
      <c r="BV158" s="48"/>
      <c r="BX158" s="48"/>
      <c r="BY158" s="48"/>
      <c r="BZ158" s="48"/>
      <c r="CB158" s="48"/>
      <c r="CC158" s="48"/>
      <c r="CD158" s="48"/>
      <c r="CF158" s="48"/>
      <c r="CG158" s="48"/>
      <c r="CH158" s="48"/>
      <c r="CJ158" s="48"/>
      <c r="CK158" s="48"/>
      <c r="CL158" s="48"/>
      <c r="CN158" s="48"/>
      <c r="CO158" s="48"/>
      <c r="CP158" s="48"/>
      <c r="CR158" s="48"/>
      <c r="CS158" s="48"/>
      <c r="CT158" s="48"/>
      <c r="CV158" s="48"/>
      <c r="CW158" s="48"/>
      <c r="CX158" s="48"/>
      <c r="CZ158" s="48"/>
      <c r="DA158" s="48"/>
      <c r="DB158" s="48"/>
      <c r="DD158" s="48"/>
      <c r="DE158" s="48"/>
      <c r="DF158" s="48"/>
      <c r="DH158" s="48"/>
      <c r="DI158" s="48"/>
      <c r="DJ158" s="48"/>
      <c r="DL158" s="48"/>
      <c r="DM158" s="48"/>
      <c r="DN158" s="48"/>
      <c r="DP158" s="48"/>
      <c r="DQ158" s="48"/>
      <c r="DR158" s="48"/>
      <c r="DT158" s="48"/>
      <c r="DU158" s="48"/>
      <c r="DV158" s="48"/>
      <c r="DX158" s="48"/>
      <c r="DY158" s="48"/>
      <c r="DZ158" s="48"/>
      <c r="EB158" s="48"/>
      <c r="EC158" s="48"/>
      <c r="ED158" s="48"/>
      <c r="EF158" s="48"/>
      <c r="EG158" s="48"/>
      <c r="EH158" s="48"/>
      <c r="EJ158" s="48"/>
      <c r="EK158" s="48"/>
      <c r="EL158" s="48"/>
      <c r="EN158" s="48"/>
      <c r="EO158" s="48"/>
      <c r="EP158" s="48"/>
    </row>
    <row r="159" spans="1:146" s="57" customFormat="1" ht="15" customHeight="1" x14ac:dyDescent="0.2">
      <c r="A159" s="53"/>
      <c r="B159" s="55" t="s">
        <v>290</v>
      </c>
      <c r="C159" s="55" t="s">
        <v>291</v>
      </c>
      <c r="D159" s="56">
        <f t="shared" ref="D159:J159" si="59">SUM(D160:D162)</f>
        <v>1200000</v>
      </c>
      <c r="E159" s="56">
        <f t="shared" si="59"/>
        <v>0</v>
      </c>
      <c r="F159" s="56">
        <f t="shared" si="59"/>
        <v>1200000</v>
      </c>
      <c r="G159" s="56">
        <f t="shared" si="59"/>
        <v>0</v>
      </c>
      <c r="H159" s="56">
        <f t="shared" si="59"/>
        <v>0</v>
      </c>
      <c r="I159" s="56">
        <f t="shared" si="59"/>
        <v>0</v>
      </c>
      <c r="J159" s="56">
        <f t="shared" si="59"/>
        <v>1200000</v>
      </c>
      <c r="K159" s="53"/>
      <c r="L159" s="168"/>
      <c r="M159" s="169"/>
      <c r="N159" s="169"/>
      <c r="P159" s="53"/>
      <c r="Q159" s="53"/>
      <c r="R159" s="53"/>
      <c r="T159" s="53"/>
      <c r="U159" s="53"/>
      <c r="V159" s="53"/>
      <c r="X159" s="53"/>
      <c r="Y159" s="53"/>
      <c r="Z159" s="53"/>
      <c r="AB159" s="53"/>
      <c r="AC159" s="53"/>
      <c r="AD159" s="53"/>
      <c r="AF159" s="53"/>
      <c r="AG159" s="53"/>
      <c r="AH159" s="53"/>
      <c r="AJ159" s="53"/>
      <c r="AK159" s="53"/>
      <c r="AL159" s="53"/>
      <c r="AN159" s="53"/>
      <c r="AO159" s="53"/>
      <c r="AP159" s="53"/>
      <c r="AR159" s="53"/>
      <c r="AS159" s="53"/>
      <c r="AT159" s="53"/>
      <c r="AV159" s="53"/>
      <c r="AW159" s="53"/>
      <c r="AX159" s="53"/>
      <c r="AZ159" s="53"/>
      <c r="BA159" s="53"/>
      <c r="BB159" s="53"/>
      <c r="BD159" s="53"/>
      <c r="BE159" s="53"/>
      <c r="BF159" s="53"/>
      <c r="BH159" s="53"/>
      <c r="BI159" s="53"/>
      <c r="BJ159" s="53"/>
      <c r="BL159" s="53"/>
      <c r="BM159" s="53"/>
      <c r="BN159" s="53"/>
      <c r="BP159" s="53"/>
      <c r="BQ159" s="53"/>
      <c r="BR159" s="53"/>
      <c r="BT159" s="53"/>
      <c r="BU159" s="53"/>
      <c r="BV159" s="53"/>
      <c r="BX159" s="53"/>
      <c r="BY159" s="53"/>
      <c r="BZ159" s="53"/>
      <c r="CB159" s="53"/>
      <c r="CC159" s="53"/>
      <c r="CD159" s="53"/>
      <c r="CF159" s="53"/>
      <c r="CG159" s="53"/>
      <c r="CH159" s="53"/>
      <c r="CJ159" s="53"/>
      <c r="CK159" s="53"/>
      <c r="CL159" s="53"/>
      <c r="CN159" s="53"/>
      <c r="CO159" s="53"/>
      <c r="CP159" s="53"/>
      <c r="CR159" s="53"/>
      <c r="CS159" s="53"/>
      <c r="CT159" s="53"/>
      <c r="CV159" s="53"/>
      <c r="CW159" s="53"/>
      <c r="CX159" s="53"/>
      <c r="CZ159" s="53"/>
      <c r="DA159" s="53"/>
      <c r="DB159" s="53"/>
      <c r="DD159" s="53"/>
      <c r="DE159" s="53"/>
      <c r="DF159" s="53"/>
      <c r="DH159" s="53"/>
      <c r="DI159" s="53"/>
      <c r="DJ159" s="53"/>
      <c r="DL159" s="53"/>
      <c r="DM159" s="53"/>
      <c r="DN159" s="53"/>
      <c r="DP159" s="53"/>
      <c r="DQ159" s="53"/>
      <c r="DR159" s="53"/>
      <c r="DT159" s="53"/>
      <c r="DU159" s="53"/>
      <c r="DV159" s="53"/>
      <c r="DX159" s="53"/>
      <c r="DY159" s="53"/>
      <c r="DZ159" s="53"/>
      <c r="EB159" s="53"/>
      <c r="EC159" s="53"/>
      <c r="ED159" s="53"/>
      <c r="EF159" s="53"/>
      <c r="EG159" s="53"/>
      <c r="EH159" s="53"/>
      <c r="EJ159" s="53"/>
      <c r="EK159" s="53"/>
      <c r="EL159" s="53"/>
      <c r="EN159" s="53"/>
      <c r="EO159" s="53"/>
      <c r="EP159" s="53"/>
    </row>
    <row r="160" spans="1:146" s="50" customFormat="1" ht="15" customHeight="1" x14ac:dyDescent="0.2">
      <c r="A160" s="48"/>
      <c r="B160" s="59" t="s">
        <v>292</v>
      </c>
      <c r="C160" s="59" t="s">
        <v>293</v>
      </c>
      <c r="D160" s="60">
        <f>+[1]Ingresos!$D$161</f>
        <v>1200000</v>
      </c>
      <c r="E160" s="60">
        <v>0</v>
      </c>
      <c r="F160" s="60">
        <f>+D160+E160</f>
        <v>1200000</v>
      </c>
      <c r="G160" s="60">
        <v>0</v>
      </c>
      <c r="H160" s="60">
        <v>0</v>
      </c>
      <c r="I160" s="60">
        <f t="shared" si="55"/>
        <v>0</v>
      </c>
      <c r="J160" s="60">
        <f t="shared" si="56"/>
        <v>1200000</v>
      </c>
      <c r="K160" s="48"/>
      <c r="L160" s="165"/>
      <c r="M160" s="170">
        <v>0</v>
      </c>
      <c r="N160" s="169"/>
      <c r="P160" s="48"/>
      <c r="Q160" s="48"/>
      <c r="R160" s="48"/>
      <c r="T160" s="48"/>
      <c r="U160" s="48"/>
      <c r="V160" s="48"/>
      <c r="X160" s="48"/>
      <c r="Y160" s="48"/>
      <c r="Z160" s="48"/>
      <c r="AB160" s="48"/>
      <c r="AC160" s="48"/>
      <c r="AD160" s="48"/>
      <c r="AF160" s="48"/>
      <c r="AG160" s="48"/>
      <c r="AH160" s="48"/>
      <c r="AJ160" s="48"/>
      <c r="AK160" s="48"/>
      <c r="AL160" s="48"/>
      <c r="AN160" s="48"/>
      <c r="AO160" s="48"/>
      <c r="AP160" s="48"/>
      <c r="AR160" s="48"/>
      <c r="AS160" s="48"/>
      <c r="AT160" s="48"/>
      <c r="AV160" s="48"/>
      <c r="AW160" s="48"/>
      <c r="AX160" s="48"/>
      <c r="AZ160" s="48"/>
      <c r="BA160" s="48"/>
      <c r="BB160" s="48"/>
      <c r="BD160" s="48"/>
      <c r="BE160" s="48"/>
      <c r="BF160" s="48"/>
      <c r="BH160" s="48"/>
      <c r="BI160" s="48"/>
      <c r="BJ160" s="48"/>
      <c r="BL160" s="48"/>
      <c r="BM160" s="48"/>
      <c r="BN160" s="48"/>
      <c r="BP160" s="48"/>
      <c r="BQ160" s="48"/>
      <c r="BR160" s="48"/>
      <c r="BT160" s="48"/>
      <c r="BU160" s="48"/>
      <c r="BV160" s="48"/>
      <c r="BX160" s="48"/>
      <c r="BY160" s="48"/>
      <c r="BZ160" s="48"/>
      <c r="CB160" s="48"/>
      <c r="CC160" s="48"/>
      <c r="CD160" s="48"/>
      <c r="CF160" s="48"/>
      <c r="CG160" s="48"/>
      <c r="CH160" s="48"/>
      <c r="CJ160" s="48"/>
      <c r="CK160" s="48"/>
      <c r="CL160" s="48"/>
      <c r="CN160" s="48"/>
      <c r="CO160" s="48"/>
      <c r="CP160" s="48"/>
      <c r="CR160" s="48"/>
      <c r="CS160" s="48"/>
      <c r="CT160" s="48"/>
      <c r="CV160" s="48"/>
      <c r="CW160" s="48"/>
      <c r="CX160" s="48"/>
      <c r="CZ160" s="48"/>
      <c r="DA160" s="48"/>
      <c r="DB160" s="48"/>
      <c r="DD160" s="48"/>
      <c r="DE160" s="48"/>
      <c r="DF160" s="48"/>
      <c r="DH160" s="48"/>
      <c r="DI160" s="48"/>
      <c r="DJ160" s="48"/>
      <c r="DL160" s="48"/>
      <c r="DM160" s="48"/>
      <c r="DN160" s="48"/>
      <c r="DP160" s="48"/>
      <c r="DQ160" s="48"/>
      <c r="DR160" s="48"/>
      <c r="DT160" s="48"/>
      <c r="DU160" s="48"/>
      <c r="DV160" s="48"/>
      <c r="DX160" s="48"/>
      <c r="DY160" s="48"/>
      <c r="DZ160" s="48"/>
      <c r="EB160" s="48"/>
      <c r="EC160" s="48"/>
      <c r="ED160" s="48"/>
      <c r="EF160" s="48"/>
      <c r="EG160" s="48"/>
      <c r="EH160" s="48"/>
      <c r="EJ160" s="48"/>
      <c r="EK160" s="48"/>
      <c r="EL160" s="48"/>
      <c r="EN160" s="48"/>
      <c r="EO160" s="48"/>
      <c r="EP160" s="48"/>
    </row>
    <row r="161" spans="1:146" s="50" customFormat="1" ht="15" hidden="1" customHeight="1" x14ac:dyDescent="0.2">
      <c r="A161" s="48"/>
      <c r="B161" s="59" t="s">
        <v>294</v>
      </c>
      <c r="C161" s="59" t="s">
        <v>295</v>
      </c>
      <c r="D161" s="60">
        <v>0</v>
      </c>
      <c r="E161" s="60">
        <v>0</v>
      </c>
      <c r="F161" s="60">
        <f>+D161+E161</f>
        <v>0</v>
      </c>
      <c r="G161" s="60">
        <v>0</v>
      </c>
      <c r="H161" s="60">
        <v>0</v>
      </c>
      <c r="I161" s="60">
        <f t="shared" si="55"/>
        <v>0</v>
      </c>
      <c r="J161" s="60">
        <f t="shared" si="56"/>
        <v>0</v>
      </c>
      <c r="K161" s="48"/>
      <c r="L161" s="48"/>
      <c r="M161" s="86">
        <v>0</v>
      </c>
      <c r="N161" s="58">
        <f t="shared" si="52"/>
        <v>0</v>
      </c>
      <c r="P161" s="48"/>
      <c r="Q161" s="48"/>
      <c r="R161" s="48"/>
      <c r="T161" s="48"/>
      <c r="U161" s="48"/>
      <c r="V161" s="48"/>
      <c r="X161" s="48"/>
      <c r="Y161" s="48"/>
      <c r="Z161" s="48"/>
      <c r="AB161" s="48"/>
      <c r="AC161" s="48"/>
      <c r="AD161" s="48"/>
      <c r="AF161" s="48"/>
      <c r="AG161" s="48"/>
      <c r="AH161" s="48"/>
      <c r="AJ161" s="48"/>
      <c r="AK161" s="48"/>
      <c r="AL161" s="48"/>
      <c r="AN161" s="48"/>
      <c r="AO161" s="48"/>
      <c r="AP161" s="48"/>
      <c r="AR161" s="48"/>
      <c r="AS161" s="48"/>
      <c r="AT161" s="48"/>
      <c r="AV161" s="48"/>
      <c r="AW161" s="48"/>
      <c r="AX161" s="48"/>
      <c r="AZ161" s="48"/>
      <c r="BA161" s="48"/>
      <c r="BB161" s="48"/>
      <c r="BD161" s="48"/>
      <c r="BE161" s="48"/>
      <c r="BF161" s="48"/>
      <c r="BH161" s="48"/>
      <c r="BI161" s="48"/>
      <c r="BJ161" s="48"/>
      <c r="BL161" s="48"/>
      <c r="BM161" s="48"/>
      <c r="BN161" s="48"/>
      <c r="BP161" s="48"/>
      <c r="BQ161" s="48"/>
      <c r="BR161" s="48"/>
      <c r="BT161" s="48"/>
      <c r="BU161" s="48"/>
      <c r="BV161" s="48"/>
      <c r="BX161" s="48"/>
      <c r="BY161" s="48"/>
      <c r="BZ161" s="48"/>
      <c r="CB161" s="48"/>
      <c r="CC161" s="48"/>
      <c r="CD161" s="48"/>
      <c r="CF161" s="48"/>
      <c r="CG161" s="48"/>
      <c r="CH161" s="48"/>
      <c r="CJ161" s="48"/>
      <c r="CK161" s="48"/>
      <c r="CL161" s="48"/>
      <c r="CN161" s="48"/>
      <c r="CO161" s="48"/>
      <c r="CP161" s="48"/>
      <c r="CR161" s="48"/>
      <c r="CS161" s="48"/>
      <c r="CT161" s="48"/>
      <c r="CV161" s="48"/>
      <c r="CW161" s="48"/>
      <c r="CX161" s="48"/>
      <c r="CZ161" s="48"/>
      <c r="DA161" s="48"/>
      <c r="DB161" s="48"/>
      <c r="DD161" s="48"/>
      <c r="DE161" s="48"/>
      <c r="DF161" s="48"/>
      <c r="DH161" s="48"/>
      <c r="DI161" s="48"/>
      <c r="DJ161" s="48"/>
      <c r="DL161" s="48"/>
      <c r="DM161" s="48"/>
      <c r="DN161" s="48"/>
      <c r="DP161" s="48"/>
      <c r="DQ161" s="48"/>
      <c r="DR161" s="48"/>
      <c r="DT161" s="48"/>
      <c r="DU161" s="48"/>
      <c r="DV161" s="48"/>
      <c r="DX161" s="48"/>
      <c r="DY161" s="48"/>
      <c r="DZ161" s="48"/>
      <c r="EB161" s="48"/>
      <c r="EC161" s="48"/>
      <c r="ED161" s="48"/>
      <c r="EF161" s="48"/>
      <c r="EG161" s="48"/>
      <c r="EH161" s="48"/>
      <c r="EJ161" s="48"/>
      <c r="EK161" s="48"/>
      <c r="EL161" s="48"/>
      <c r="EN161" s="48"/>
      <c r="EO161" s="48"/>
      <c r="EP161" s="48"/>
    </row>
    <row r="162" spans="1:146" s="50" customFormat="1" ht="15" hidden="1" customHeight="1" x14ac:dyDescent="0.2">
      <c r="A162" s="48"/>
      <c r="B162" s="59" t="s">
        <v>296</v>
      </c>
      <c r="C162" s="59" t="s">
        <v>297</v>
      </c>
      <c r="D162" s="60">
        <v>0</v>
      </c>
      <c r="E162" s="60">
        <v>0</v>
      </c>
      <c r="F162" s="60">
        <f>+D162+E162</f>
        <v>0</v>
      </c>
      <c r="G162" s="60">
        <v>0</v>
      </c>
      <c r="H162" s="60">
        <v>0</v>
      </c>
      <c r="I162" s="60">
        <f t="shared" si="55"/>
        <v>0</v>
      </c>
      <c r="J162" s="60">
        <f t="shared" si="56"/>
        <v>0</v>
      </c>
      <c r="K162" s="48"/>
      <c r="L162" s="48"/>
      <c r="M162" s="86">
        <v>0</v>
      </c>
      <c r="N162" s="58">
        <f t="shared" si="52"/>
        <v>0</v>
      </c>
      <c r="P162" s="48"/>
      <c r="Q162" s="48"/>
      <c r="R162" s="48"/>
      <c r="T162" s="48"/>
      <c r="U162" s="48"/>
      <c r="V162" s="48"/>
      <c r="X162" s="48"/>
      <c r="Y162" s="48"/>
      <c r="Z162" s="48"/>
      <c r="AB162" s="48"/>
      <c r="AC162" s="48"/>
      <c r="AD162" s="48"/>
      <c r="AF162" s="48"/>
      <c r="AG162" s="48"/>
      <c r="AH162" s="48"/>
      <c r="AJ162" s="48"/>
      <c r="AK162" s="48"/>
      <c r="AL162" s="48"/>
      <c r="AN162" s="48"/>
      <c r="AO162" s="48"/>
      <c r="AP162" s="48"/>
      <c r="AR162" s="48"/>
      <c r="AS162" s="48"/>
      <c r="AT162" s="48"/>
      <c r="AV162" s="48"/>
      <c r="AW162" s="48"/>
      <c r="AX162" s="48"/>
      <c r="AZ162" s="48"/>
      <c r="BA162" s="48"/>
      <c r="BB162" s="48"/>
      <c r="BD162" s="48"/>
      <c r="BE162" s="48"/>
      <c r="BF162" s="48"/>
      <c r="BH162" s="48"/>
      <c r="BI162" s="48"/>
      <c r="BJ162" s="48"/>
      <c r="BL162" s="48"/>
      <c r="BM162" s="48"/>
      <c r="BN162" s="48"/>
      <c r="BP162" s="48"/>
      <c r="BQ162" s="48"/>
      <c r="BR162" s="48"/>
      <c r="BT162" s="48"/>
      <c r="BU162" s="48"/>
      <c r="BV162" s="48"/>
      <c r="BX162" s="48"/>
      <c r="BY162" s="48"/>
      <c r="BZ162" s="48"/>
      <c r="CB162" s="48"/>
      <c r="CC162" s="48"/>
      <c r="CD162" s="48"/>
      <c r="CF162" s="48"/>
      <c r="CG162" s="48"/>
      <c r="CH162" s="48"/>
      <c r="CJ162" s="48"/>
      <c r="CK162" s="48"/>
      <c r="CL162" s="48"/>
      <c r="CN162" s="48"/>
      <c r="CO162" s="48"/>
      <c r="CP162" s="48"/>
      <c r="CR162" s="48"/>
      <c r="CS162" s="48"/>
      <c r="CT162" s="48"/>
      <c r="CV162" s="48"/>
      <c r="CW162" s="48"/>
      <c r="CX162" s="48"/>
      <c r="CZ162" s="48"/>
      <c r="DA162" s="48"/>
      <c r="DB162" s="48"/>
      <c r="DD162" s="48"/>
      <c r="DE162" s="48"/>
      <c r="DF162" s="48"/>
      <c r="DH162" s="48"/>
      <c r="DI162" s="48"/>
      <c r="DJ162" s="48"/>
      <c r="DL162" s="48"/>
      <c r="DM162" s="48"/>
      <c r="DN162" s="48"/>
      <c r="DP162" s="48"/>
      <c r="DQ162" s="48"/>
      <c r="DR162" s="48"/>
      <c r="DT162" s="48"/>
      <c r="DU162" s="48"/>
      <c r="DV162" s="48"/>
      <c r="DX162" s="48"/>
      <c r="DY162" s="48"/>
      <c r="DZ162" s="48"/>
      <c r="EB162" s="48"/>
      <c r="EC162" s="48"/>
      <c r="ED162" s="48"/>
      <c r="EF162" s="48"/>
      <c r="EG162" s="48"/>
      <c r="EH162" s="48"/>
      <c r="EJ162" s="48"/>
      <c r="EK162" s="48"/>
      <c r="EL162" s="48"/>
      <c r="EN162" s="48"/>
      <c r="EO162" s="48"/>
      <c r="EP162" s="48"/>
    </row>
    <row r="163" spans="1:146" s="57" customFormat="1" ht="15" customHeight="1" x14ac:dyDescent="0.2">
      <c r="A163" s="53"/>
      <c r="B163" s="55" t="s">
        <v>298</v>
      </c>
      <c r="C163" s="55" t="s">
        <v>299</v>
      </c>
      <c r="D163" s="56">
        <f t="shared" ref="D163:J163" si="60">+D164+D167+D168+D169+D174+D175</f>
        <v>72800000</v>
      </c>
      <c r="E163" s="56">
        <f t="shared" si="60"/>
        <v>0</v>
      </c>
      <c r="F163" s="56">
        <f t="shared" si="60"/>
        <v>72800000</v>
      </c>
      <c r="G163" s="56">
        <f t="shared" si="60"/>
        <v>0</v>
      </c>
      <c r="H163" s="56">
        <f t="shared" si="60"/>
        <v>23246586.990000002</v>
      </c>
      <c r="I163" s="56">
        <f t="shared" si="60"/>
        <v>23246586.990000002</v>
      </c>
      <c r="J163" s="56">
        <f t="shared" si="60"/>
        <v>49553413.009999998</v>
      </c>
      <c r="K163" s="92"/>
      <c r="L163" s="166"/>
      <c r="M163" s="169"/>
      <c r="N163" s="169"/>
      <c r="P163" s="53"/>
      <c r="Q163" s="53"/>
      <c r="R163" s="53"/>
      <c r="T163" s="53"/>
      <c r="U163" s="53"/>
      <c r="V163" s="53"/>
      <c r="X163" s="53"/>
      <c r="Y163" s="53"/>
      <c r="Z163" s="53"/>
      <c r="AB163" s="53"/>
      <c r="AC163" s="53"/>
      <c r="AD163" s="53"/>
      <c r="AF163" s="53"/>
      <c r="AG163" s="53"/>
      <c r="AH163" s="53"/>
      <c r="AJ163" s="53"/>
      <c r="AK163" s="53"/>
      <c r="AL163" s="53"/>
      <c r="AN163" s="53"/>
      <c r="AO163" s="53"/>
      <c r="AP163" s="53"/>
      <c r="AR163" s="53"/>
      <c r="AS163" s="53"/>
      <c r="AT163" s="53"/>
      <c r="AV163" s="53"/>
      <c r="AW163" s="53"/>
      <c r="AX163" s="53"/>
      <c r="AZ163" s="53"/>
      <c r="BA163" s="53"/>
      <c r="BB163" s="53"/>
      <c r="BD163" s="53"/>
      <c r="BE163" s="53"/>
      <c r="BF163" s="53"/>
      <c r="BH163" s="53"/>
      <c r="BI163" s="53"/>
      <c r="BJ163" s="53"/>
      <c r="BL163" s="53"/>
      <c r="BM163" s="53"/>
      <c r="BN163" s="53"/>
      <c r="BP163" s="53"/>
      <c r="BQ163" s="53"/>
      <c r="BR163" s="53"/>
      <c r="BT163" s="53"/>
      <c r="BU163" s="53"/>
      <c r="BV163" s="53"/>
      <c r="BX163" s="53"/>
      <c r="BY163" s="53"/>
      <c r="BZ163" s="53"/>
      <c r="CB163" s="53"/>
      <c r="CC163" s="53"/>
      <c r="CD163" s="53"/>
      <c r="CF163" s="53"/>
      <c r="CG163" s="53"/>
      <c r="CH163" s="53"/>
      <c r="CJ163" s="53"/>
      <c r="CK163" s="53"/>
      <c r="CL163" s="53"/>
      <c r="CN163" s="53"/>
      <c r="CO163" s="53"/>
      <c r="CP163" s="53"/>
      <c r="CR163" s="53"/>
      <c r="CS163" s="53"/>
      <c r="CT163" s="53"/>
      <c r="CV163" s="53"/>
      <c r="CW163" s="53"/>
      <c r="CX163" s="53"/>
      <c r="CZ163" s="53"/>
      <c r="DA163" s="53"/>
      <c r="DB163" s="53"/>
      <c r="DD163" s="53"/>
      <c r="DE163" s="53"/>
      <c r="DF163" s="53"/>
      <c r="DH163" s="53"/>
      <c r="DI163" s="53"/>
      <c r="DJ163" s="53"/>
      <c r="DL163" s="53"/>
      <c r="DM163" s="53"/>
      <c r="DN163" s="53"/>
      <c r="DP163" s="53"/>
      <c r="DQ163" s="53"/>
      <c r="DR163" s="53"/>
      <c r="DT163" s="53"/>
      <c r="DU163" s="53"/>
      <c r="DV163" s="53"/>
      <c r="DX163" s="53"/>
      <c r="DY163" s="53"/>
      <c r="DZ163" s="53"/>
      <c r="EB163" s="53"/>
      <c r="EC163" s="53"/>
      <c r="ED163" s="53"/>
      <c r="EF163" s="53"/>
      <c r="EG163" s="53"/>
      <c r="EH163" s="53"/>
      <c r="EJ163" s="53"/>
      <c r="EK163" s="53"/>
      <c r="EL163" s="53"/>
      <c r="EN163" s="53"/>
      <c r="EO163" s="53"/>
      <c r="EP163" s="53"/>
    </row>
    <row r="164" spans="1:146" s="57" customFormat="1" ht="15" hidden="1" customHeight="1" x14ac:dyDescent="0.2">
      <c r="A164" s="53"/>
      <c r="B164" s="55" t="s">
        <v>300</v>
      </c>
      <c r="C164" s="55" t="s">
        <v>301</v>
      </c>
      <c r="D164" s="56">
        <f>SUM(D165:D166)</f>
        <v>0</v>
      </c>
      <c r="E164" s="56">
        <f t="shared" ref="E164:J164" si="61">SUM(E165:E166)</f>
        <v>0</v>
      </c>
      <c r="F164" s="56">
        <f t="shared" si="61"/>
        <v>0</v>
      </c>
      <c r="G164" s="56">
        <f t="shared" si="61"/>
        <v>0</v>
      </c>
      <c r="H164" s="56">
        <f t="shared" si="61"/>
        <v>0</v>
      </c>
      <c r="I164" s="56">
        <f t="shared" si="61"/>
        <v>0</v>
      </c>
      <c r="J164" s="56">
        <f t="shared" si="61"/>
        <v>0</v>
      </c>
      <c r="K164" s="53"/>
      <c r="L164" s="53"/>
      <c r="M164" s="58">
        <v>0</v>
      </c>
      <c r="N164" s="58">
        <f t="shared" si="52"/>
        <v>0</v>
      </c>
      <c r="P164" s="53"/>
      <c r="Q164" s="53"/>
      <c r="R164" s="53"/>
      <c r="T164" s="53"/>
      <c r="U164" s="53"/>
      <c r="V164" s="53"/>
      <c r="X164" s="53"/>
      <c r="Y164" s="53"/>
      <c r="Z164" s="53"/>
      <c r="AB164" s="53"/>
      <c r="AC164" s="53"/>
      <c r="AD164" s="53"/>
      <c r="AF164" s="53"/>
      <c r="AG164" s="53"/>
      <c r="AH164" s="53"/>
      <c r="AJ164" s="53"/>
      <c r="AK164" s="53"/>
      <c r="AL164" s="53"/>
      <c r="AN164" s="53"/>
      <c r="AO164" s="53"/>
      <c r="AP164" s="53"/>
      <c r="AR164" s="53"/>
      <c r="AS164" s="53"/>
      <c r="AT164" s="53"/>
      <c r="AV164" s="53"/>
      <c r="AW164" s="53"/>
      <c r="AX164" s="53"/>
      <c r="AZ164" s="53"/>
      <c r="BA164" s="53"/>
      <c r="BB164" s="53"/>
      <c r="BD164" s="53"/>
      <c r="BE164" s="53"/>
      <c r="BF164" s="53"/>
      <c r="BH164" s="53"/>
      <c r="BI164" s="53"/>
      <c r="BJ164" s="53"/>
      <c r="BL164" s="53"/>
      <c r="BM164" s="53"/>
      <c r="BN164" s="53"/>
      <c r="BP164" s="53"/>
      <c r="BQ164" s="53"/>
      <c r="BR164" s="53"/>
      <c r="BT164" s="53"/>
      <c r="BU164" s="53"/>
      <c r="BV164" s="53"/>
      <c r="BX164" s="53"/>
      <c r="BY164" s="53"/>
      <c r="BZ164" s="53"/>
      <c r="CB164" s="53"/>
      <c r="CC164" s="53"/>
      <c r="CD164" s="53"/>
      <c r="CF164" s="53"/>
      <c r="CG164" s="53"/>
      <c r="CH164" s="53"/>
      <c r="CJ164" s="53"/>
      <c r="CK164" s="53"/>
      <c r="CL164" s="53"/>
      <c r="CN164" s="53"/>
      <c r="CO164" s="53"/>
      <c r="CP164" s="53"/>
      <c r="CR164" s="53"/>
      <c r="CS164" s="53"/>
      <c r="CT164" s="53"/>
      <c r="CV164" s="53"/>
      <c r="CW164" s="53"/>
      <c r="CX164" s="53"/>
      <c r="CZ164" s="53"/>
      <c r="DA164" s="53"/>
      <c r="DB164" s="53"/>
      <c r="DD164" s="53"/>
      <c r="DE164" s="53"/>
      <c r="DF164" s="53"/>
      <c r="DH164" s="53"/>
      <c r="DI164" s="53"/>
      <c r="DJ164" s="53"/>
      <c r="DL164" s="53"/>
      <c r="DM164" s="53"/>
      <c r="DN164" s="53"/>
      <c r="DP164" s="53"/>
      <c r="DQ164" s="53"/>
      <c r="DR164" s="53"/>
      <c r="DT164" s="53"/>
      <c r="DU164" s="53"/>
      <c r="DV164" s="53"/>
      <c r="DX164" s="53"/>
      <c r="DY164" s="53"/>
      <c r="DZ164" s="53"/>
      <c r="EB164" s="53"/>
      <c r="EC164" s="53"/>
      <c r="ED164" s="53"/>
      <c r="EF164" s="53"/>
      <c r="EG164" s="53"/>
      <c r="EH164" s="53"/>
      <c r="EJ164" s="53"/>
      <c r="EK164" s="53"/>
      <c r="EL164" s="53"/>
      <c r="EN164" s="53"/>
      <c r="EO164" s="53"/>
      <c r="EP164" s="53"/>
    </row>
    <row r="165" spans="1:146" s="50" customFormat="1" ht="15" hidden="1" customHeight="1" x14ac:dyDescent="0.2">
      <c r="A165" s="48"/>
      <c r="B165" s="59" t="s">
        <v>302</v>
      </c>
      <c r="C165" s="59" t="s">
        <v>303</v>
      </c>
      <c r="D165" s="60">
        <v>0</v>
      </c>
      <c r="E165" s="60">
        <v>0</v>
      </c>
      <c r="F165" s="60">
        <f>+D165+E165</f>
        <v>0</v>
      </c>
      <c r="G165" s="60">
        <v>0</v>
      </c>
      <c r="H165" s="60">
        <v>0</v>
      </c>
      <c r="I165" s="60">
        <f t="shared" ref="I165:I186" si="62">+G165+H165</f>
        <v>0</v>
      </c>
      <c r="J165" s="60">
        <f t="shared" ref="J165:J186" si="63">+F165-I165</f>
        <v>0</v>
      </c>
      <c r="K165" s="48"/>
      <c r="L165" s="48"/>
      <c r="M165" s="86">
        <v>0</v>
      </c>
      <c r="N165" s="58">
        <f t="shared" si="52"/>
        <v>0</v>
      </c>
      <c r="P165" s="48"/>
      <c r="Q165" s="48"/>
      <c r="R165" s="48"/>
      <c r="T165" s="48"/>
      <c r="U165" s="48"/>
      <c r="V165" s="48"/>
      <c r="X165" s="48"/>
      <c r="Y165" s="48"/>
      <c r="Z165" s="48"/>
      <c r="AB165" s="48"/>
      <c r="AC165" s="48"/>
      <c r="AD165" s="48"/>
      <c r="AF165" s="48"/>
      <c r="AG165" s="48"/>
      <c r="AH165" s="48"/>
      <c r="AJ165" s="48"/>
      <c r="AK165" s="48"/>
      <c r="AL165" s="48"/>
      <c r="AN165" s="48"/>
      <c r="AO165" s="48"/>
      <c r="AP165" s="48"/>
      <c r="AR165" s="48"/>
      <c r="AS165" s="48"/>
      <c r="AT165" s="48"/>
      <c r="AV165" s="48"/>
      <c r="AW165" s="48"/>
      <c r="AX165" s="48"/>
      <c r="AZ165" s="48"/>
      <c r="BA165" s="48"/>
      <c r="BB165" s="48"/>
      <c r="BD165" s="48"/>
      <c r="BE165" s="48"/>
      <c r="BF165" s="48"/>
      <c r="BH165" s="48"/>
      <c r="BI165" s="48"/>
      <c r="BJ165" s="48"/>
      <c r="BL165" s="48"/>
      <c r="BM165" s="48"/>
      <c r="BN165" s="48"/>
      <c r="BP165" s="48"/>
      <c r="BQ165" s="48"/>
      <c r="BR165" s="48"/>
      <c r="BT165" s="48"/>
      <c r="BU165" s="48"/>
      <c r="BV165" s="48"/>
      <c r="BX165" s="48"/>
      <c r="BY165" s="48"/>
      <c r="BZ165" s="48"/>
      <c r="CB165" s="48"/>
      <c r="CC165" s="48"/>
      <c r="CD165" s="48"/>
      <c r="CF165" s="48"/>
      <c r="CG165" s="48"/>
      <c r="CH165" s="48"/>
      <c r="CJ165" s="48"/>
      <c r="CK165" s="48"/>
      <c r="CL165" s="48"/>
      <c r="CN165" s="48"/>
      <c r="CO165" s="48"/>
      <c r="CP165" s="48"/>
      <c r="CR165" s="48"/>
      <c r="CS165" s="48"/>
      <c r="CT165" s="48"/>
      <c r="CV165" s="48"/>
      <c r="CW165" s="48"/>
      <c r="CX165" s="48"/>
      <c r="CZ165" s="48"/>
      <c r="DA165" s="48"/>
      <c r="DB165" s="48"/>
      <c r="DD165" s="48"/>
      <c r="DE165" s="48"/>
      <c r="DF165" s="48"/>
      <c r="DH165" s="48"/>
      <c r="DI165" s="48"/>
      <c r="DJ165" s="48"/>
      <c r="DL165" s="48"/>
      <c r="DM165" s="48"/>
      <c r="DN165" s="48"/>
      <c r="DP165" s="48"/>
      <c r="DQ165" s="48"/>
      <c r="DR165" s="48"/>
      <c r="DT165" s="48"/>
      <c r="DU165" s="48"/>
      <c r="DV165" s="48"/>
      <c r="DX165" s="48"/>
      <c r="DY165" s="48"/>
      <c r="DZ165" s="48"/>
      <c r="EB165" s="48"/>
      <c r="EC165" s="48"/>
      <c r="ED165" s="48"/>
      <c r="EF165" s="48"/>
      <c r="EG165" s="48"/>
      <c r="EH165" s="48"/>
      <c r="EJ165" s="48"/>
      <c r="EK165" s="48"/>
      <c r="EL165" s="48"/>
      <c r="EN165" s="48"/>
      <c r="EO165" s="48"/>
      <c r="EP165" s="48"/>
    </row>
    <row r="166" spans="1:146" s="50" customFormat="1" ht="15" hidden="1" customHeight="1" x14ac:dyDescent="0.2">
      <c r="A166" s="48"/>
      <c r="B166" s="59" t="s">
        <v>304</v>
      </c>
      <c r="C166" s="59" t="s">
        <v>305</v>
      </c>
      <c r="D166" s="60">
        <v>0</v>
      </c>
      <c r="E166" s="60">
        <v>0</v>
      </c>
      <c r="F166" s="60">
        <f>+D166+E166</f>
        <v>0</v>
      </c>
      <c r="G166" s="60">
        <v>0</v>
      </c>
      <c r="H166" s="60">
        <v>0</v>
      </c>
      <c r="I166" s="60">
        <f t="shared" si="62"/>
        <v>0</v>
      </c>
      <c r="J166" s="60">
        <f t="shared" si="63"/>
        <v>0</v>
      </c>
      <c r="K166" s="48"/>
      <c r="L166" s="48"/>
      <c r="M166" s="86">
        <v>0</v>
      </c>
      <c r="N166" s="58">
        <f t="shared" si="52"/>
        <v>0</v>
      </c>
      <c r="P166" s="48"/>
      <c r="Q166" s="48"/>
      <c r="R166" s="48"/>
      <c r="T166" s="48"/>
      <c r="U166" s="48"/>
      <c r="V166" s="48"/>
      <c r="X166" s="48"/>
      <c r="Y166" s="48"/>
      <c r="Z166" s="48"/>
      <c r="AB166" s="48"/>
      <c r="AC166" s="48"/>
      <c r="AD166" s="48"/>
      <c r="AF166" s="48"/>
      <c r="AG166" s="48"/>
      <c r="AH166" s="48"/>
      <c r="AJ166" s="48"/>
      <c r="AK166" s="48"/>
      <c r="AL166" s="48"/>
      <c r="AN166" s="48"/>
      <c r="AO166" s="48"/>
      <c r="AP166" s="48"/>
      <c r="AR166" s="48"/>
      <c r="AS166" s="48"/>
      <c r="AT166" s="48"/>
      <c r="AV166" s="48"/>
      <c r="AW166" s="48"/>
      <c r="AX166" s="48"/>
      <c r="AZ166" s="48"/>
      <c r="BA166" s="48"/>
      <c r="BB166" s="48"/>
      <c r="BD166" s="48"/>
      <c r="BE166" s="48"/>
      <c r="BF166" s="48"/>
      <c r="BH166" s="48"/>
      <c r="BI166" s="48"/>
      <c r="BJ166" s="48"/>
      <c r="BL166" s="48"/>
      <c r="BM166" s="48"/>
      <c r="BN166" s="48"/>
      <c r="BP166" s="48"/>
      <c r="BQ166" s="48"/>
      <c r="BR166" s="48"/>
      <c r="BT166" s="48"/>
      <c r="BU166" s="48"/>
      <c r="BV166" s="48"/>
      <c r="BX166" s="48"/>
      <c r="BY166" s="48"/>
      <c r="BZ166" s="48"/>
      <c r="CB166" s="48"/>
      <c r="CC166" s="48"/>
      <c r="CD166" s="48"/>
      <c r="CF166" s="48"/>
      <c r="CG166" s="48"/>
      <c r="CH166" s="48"/>
      <c r="CJ166" s="48"/>
      <c r="CK166" s="48"/>
      <c r="CL166" s="48"/>
      <c r="CN166" s="48"/>
      <c r="CO166" s="48"/>
      <c r="CP166" s="48"/>
      <c r="CR166" s="48"/>
      <c r="CS166" s="48"/>
      <c r="CT166" s="48"/>
      <c r="CV166" s="48"/>
      <c r="CW166" s="48"/>
      <c r="CX166" s="48"/>
      <c r="CZ166" s="48"/>
      <c r="DA166" s="48"/>
      <c r="DB166" s="48"/>
      <c r="DD166" s="48"/>
      <c r="DE166" s="48"/>
      <c r="DF166" s="48"/>
      <c r="DH166" s="48"/>
      <c r="DI166" s="48"/>
      <c r="DJ166" s="48"/>
      <c r="DL166" s="48"/>
      <c r="DM166" s="48"/>
      <c r="DN166" s="48"/>
      <c r="DP166" s="48"/>
      <c r="DQ166" s="48"/>
      <c r="DR166" s="48"/>
      <c r="DT166" s="48"/>
      <c r="DU166" s="48"/>
      <c r="DV166" s="48"/>
      <c r="DX166" s="48"/>
      <c r="DY166" s="48"/>
      <c r="DZ166" s="48"/>
      <c r="EB166" s="48"/>
      <c r="EC166" s="48"/>
      <c r="ED166" s="48"/>
      <c r="EF166" s="48"/>
      <c r="EG166" s="48"/>
      <c r="EH166" s="48"/>
      <c r="EJ166" s="48"/>
      <c r="EK166" s="48"/>
      <c r="EL166" s="48"/>
      <c r="EN166" s="48"/>
      <c r="EO166" s="48"/>
      <c r="EP166" s="48"/>
    </row>
    <row r="167" spans="1:146" s="50" customFormat="1" ht="15" customHeight="1" x14ac:dyDescent="0.2">
      <c r="A167" s="48"/>
      <c r="B167" s="59" t="s">
        <v>306</v>
      </c>
      <c r="C167" s="59" t="s">
        <v>307</v>
      </c>
      <c r="D167" s="60">
        <f>+[1]Ingresos!$D$168</f>
        <v>2000000</v>
      </c>
      <c r="E167" s="60">
        <v>0</v>
      </c>
      <c r="F167" s="60">
        <f>+D167+E167</f>
        <v>2000000</v>
      </c>
      <c r="G167" s="60">
        <v>0</v>
      </c>
      <c r="H167" s="60">
        <v>1075700</v>
      </c>
      <c r="I167" s="60">
        <f t="shared" si="62"/>
        <v>1075700</v>
      </c>
      <c r="J167" s="60">
        <f t="shared" si="63"/>
        <v>924300</v>
      </c>
      <c r="K167" s="93">
        <f>+I167-'[2]Presupuestado vs. Recaudado'!$D$14</f>
        <v>-916300</v>
      </c>
      <c r="L167" s="164">
        <f>1075700-I167</f>
        <v>0</v>
      </c>
      <c r="M167" s="170">
        <v>0</v>
      </c>
      <c r="N167" s="169"/>
      <c r="P167" s="48"/>
      <c r="Q167" s="48"/>
      <c r="R167" s="48"/>
      <c r="T167" s="48"/>
      <c r="U167" s="48"/>
      <c r="V167" s="48"/>
      <c r="X167" s="48"/>
      <c r="Y167" s="48"/>
      <c r="Z167" s="48"/>
      <c r="AB167" s="48"/>
      <c r="AC167" s="48"/>
      <c r="AD167" s="48"/>
      <c r="AF167" s="48"/>
      <c r="AG167" s="48"/>
      <c r="AH167" s="48"/>
      <c r="AJ167" s="48"/>
      <c r="AK167" s="48"/>
      <c r="AL167" s="48"/>
      <c r="AN167" s="48"/>
      <c r="AO167" s="48"/>
      <c r="AP167" s="48"/>
      <c r="AR167" s="48"/>
      <c r="AS167" s="48"/>
      <c r="AT167" s="48"/>
      <c r="AV167" s="48"/>
      <c r="AW167" s="48"/>
      <c r="AX167" s="48"/>
      <c r="AZ167" s="48"/>
      <c r="BA167" s="48"/>
      <c r="BB167" s="48"/>
      <c r="BD167" s="48"/>
      <c r="BE167" s="48"/>
      <c r="BF167" s="48"/>
      <c r="BH167" s="48"/>
      <c r="BI167" s="48"/>
      <c r="BJ167" s="48"/>
      <c r="BL167" s="48"/>
      <c r="BM167" s="48"/>
      <c r="BN167" s="48"/>
      <c r="BP167" s="48"/>
      <c r="BQ167" s="48"/>
      <c r="BR167" s="48"/>
      <c r="BT167" s="48"/>
      <c r="BU167" s="48"/>
      <c r="BV167" s="48"/>
      <c r="BX167" s="48"/>
      <c r="BY167" s="48"/>
      <c r="BZ167" s="48"/>
      <c r="CB167" s="48"/>
      <c r="CC167" s="48"/>
      <c r="CD167" s="48"/>
      <c r="CF167" s="48"/>
      <c r="CG167" s="48"/>
      <c r="CH167" s="48"/>
      <c r="CJ167" s="48"/>
      <c r="CK167" s="48"/>
      <c r="CL167" s="48"/>
      <c r="CN167" s="48"/>
      <c r="CO167" s="48"/>
      <c r="CP167" s="48"/>
      <c r="CR167" s="48"/>
      <c r="CS167" s="48"/>
      <c r="CT167" s="48"/>
      <c r="CV167" s="48"/>
      <c r="CW167" s="48"/>
      <c r="CX167" s="48"/>
      <c r="CZ167" s="48"/>
      <c r="DA167" s="48"/>
      <c r="DB167" s="48"/>
      <c r="DD167" s="48"/>
      <c r="DE167" s="48"/>
      <c r="DF167" s="48"/>
      <c r="DH167" s="48"/>
      <c r="DI167" s="48"/>
      <c r="DJ167" s="48"/>
      <c r="DL167" s="48"/>
      <c r="DM167" s="48"/>
      <c r="DN167" s="48"/>
      <c r="DP167" s="48"/>
      <c r="DQ167" s="48"/>
      <c r="DR167" s="48"/>
      <c r="DT167" s="48"/>
      <c r="DU167" s="48"/>
      <c r="DV167" s="48"/>
      <c r="DX167" s="48"/>
      <c r="DY167" s="48"/>
      <c r="DZ167" s="48"/>
      <c r="EB167" s="48"/>
      <c r="EC167" s="48"/>
      <c r="ED167" s="48"/>
      <c r="EF167" s="48"/>
      <c r="EG167" s="48"/>
      <c r="EH167" s="48"/>
      <c r="EJ167" s="48"/>
      <c r="EK167" s="48"/>
      <c r="EL167" s="48"/>
      <c r="EN167" s="48"/>
      <c r="EO167" s="48"/>
      <c r="EP167" s="48"/>
    </row>
    <row r="168" spans="1:146" s="50" customFormat="1" ht="15" hidden="1" customHeight="1" x14ac:dyDescent="0.2">
      <c r="A168" s="48"/>
      <c r="B168" s="59" t="s">
        <v>308</v>
      </c>
      <c r="C168" s="59" t="s">
        <v>309</v>
      </c>
      <c r="D168" s="60">
        <v>0</v>
      </c>
      <c r="E168" s="60">
        <v>0</v>
      </c>
      <c r="F168" s="60">
        <f>+D168+E168</f>
        <v>0</v>
      </c>
      <c r="G168" s="60">
        <v>0</v>
      </c>
      <c r="H168" s="60">
        <v>0</v>
      </c>
      <c r="I168" s="60">
        <f t="shared" si="62"/>
        <v>0</v>
      </c>
      <c r="J168" s="60">
        <f t="shared" si="63"/>
        <v>0</v>
      </c>
      <c r="K168" s="48"/>
      <c r="L168" s="48"/>
      <c r="M168" s="86">
        <v>0</v>
      </c>
      <c r="N168" s="58">
        <f t="shared" si="52"/>
        <v>0</v>
      </c>
      <c r="P168" s="48"/>
      <c r="Q168" s="48"/>
      <c r="R168" s="48"/>
      <c r="T168" s="48"/>
      <c r="U168" s="48"/>
      <c r="V168" s="48"/>
      <c r="X168" s="48"/>
      <c r="Y168" s="48"/>
      <c r="Z168" s="48"/>
      <c r="AB168" s="48"/>
      <c r="AC168" s="48"/>
      <c r="AD168" s="48"/>
      <c r="AF168" s="48"/>
      <c r="AG168" s="48"/>
      <c r="AH168" s="48"/>
      <c r="AJ168" s="48"/>
      <c r="AK168" s="48"/>
      <c r="AL168" s="48"/>
      <c r="AN168" s="48"/>
      <c r="AO168" s="48"/>
      <c r="AP168" s="48"/>
      <c r="AR168" s="48"/>
      <c r="AS168" s="48"/>
      <c r="AT168" s="48"/>
      <c r="AV168" s="48"/>
      <c r="AW168" s="48"/>
      <c r="AX168" s="48"/>
      <c r="AZ168" s="48"/>
      <c r="BA168" s="48"/>
      <c r="BB168" s="48"/>
      <c r="BD168" s="48"/>
      <c r="BE168" s="48"/>
      <c r="BF168" s="48"/>
      <c r="BH168" s="48"/>
      <c r="BI168" s="48"/>
      <c r="BJ168" s="48"/>
      <c r="BL168" s="48"/>
      <c r="BM168" s="48"/>
      <c r="BN168" s="48"/>
      <c r="BP168" s="48"/>
      <c r="BQ168" s="48"/>
      <c r="BR168" s="48"/>
      <c r="BT168" s="48"/>
      <c r="BU168" s="48"/>
      <c r="BV168" s="48"/>
      <c r="BX168" s="48"/>
      <c r="BY168" s="48"/>
      <c r="BZ168" s="48"/>
      <c r="CB168" s="48"/>
      <c r="CC168" s="48"/>
      <c r="CD168" s="48"/>
      <c r="CF168" s="48"/>
      <c r="CG168" s="48"/>
      <c r="CH168" s="48"/>
      <c r="CJ168" s="48"/>
      <c r="CK168" s="48"/>
      <c r="CL168" s="48"/>
      <c r="CN168" s="48"/>
      <c r="CO168" s="48"/>
      <c r="CP168" s="48"/>
      <c r="CR168" s="48"/>
      <c r="CS168" s="48"/>
      <c r="CT168" s="48"/>
      <c r="CV168" s="48"/>
      <c r="CW168" s="48"/>
      <c r="CX168" s="48"/>
      <c r="CZ168" s="48"/>
      <c r="DA168" s="48"/>
      <c r="DB168" s="48"/>
      <c r="DD168" s="48"/>
      <c r="DE168" s="48"/>
      <c r="DF168" s="48"/>
      <c r="DH168" s="48"/>
      <c r="DI168" s="48"/>
      <c r="DJ168" s="48"/>
      <c r="DL168" s="48"/>
      <c r="DM168" s="48"/>
      <c r="DN168" s="48"/>
      <c r="DP168" s="48"/>
      <c r="DQ168" s="48"/>
      <c r="DR168" s="48"/>
      <c r="DT168" s="48"/>
      <c r="DU168" s="48"/>
      <c r="DV168" s="48"/>
      <c r="DX168" s="48"/>
      <c r="DY168" s="48"/>
      <c r="DZ168" s="48"/>
      <c r="EB168" s="48"/>
      <c r="EC168" s="48"/>
      <c r="ED168" s="48"/>
      <c r="EF168" s="48"/>
      <c r="EG168" s="48"/>
      <c r="EH168" s="48"/>
      <c r="EJ168" s="48"/>
      <c r="EK168" s="48"/>
      <c r="EL168" s="48"/>
      <c r="EN168" s="48"/>
      <c r="EO168" s="48"/>
      <c r="EP168" s="48"/>
    </row>
    <row r="169" spans="1:146" s="57" customFormat="1" ht="15" customHeight="1" x14ac:dyDescent="0.2">
      <c r="A169" s="53"/>
      <c r="B169" s="55" t="s">
        <v>310</v>
      </c>
      <c r="C169" s="55" t="s">
        <v>311</v>
      </c>
      <c r="D169" s="56">
        <f t="shared" ref="D169:J169" si="64">SUM(D170:D173)</f>
        <v>70800000</v>
      </c>
      <c r="E169" s="56">
        <f t="shared" si="64"/>
        <v>0</v>
      </c>
      <c r="F169" s="56">
        <f t="shared" si="64"/>
        <v>70800000</v>
      </c>
      <c r="G169" s="56">
        <f t="shared" si="64"/>
        <v>0</v>
      </c>
      <c r="H169" s="56">
        <f t="shared" si="64"/>
        <v>20886622.460000001</v>
      </c>
      <c r="I169" s="56">
        <f t="shared" si="64"/>
        <v>20886622.460000001</v>
      </c>
      <c r="J169" s="56">
        <f t="shared" si="64"/>
        <v>49913377.539999999</v>
      </c>
      <c r="K169" s="92"/>
      <c r="L169" s="166"/>
      <c r="M169" s="169"/>
      <c r="N169" s="169"/>
      <c r="P169" s="53"/>
      <c r="Q169" s="53"/>
      <c r="R169" s="53"/>
      <c r="T169" s="53"/>
      <c r="U169" s="53"/>
      <c r="V169" s="53"/>
      <c r="X169" s="53"/>
      <c r="Y169" s="53"/>
      <c r="Z169" s="53"/>
      <c r="AB169" s="53"/>
      <c r="AC169" s="53"/>
      <c r="AD169" s="53"/>
      <c r="AF169" s="53"/>
      <c r="AG169" s="53"/>
      <c r="AH169" s="53"/>
      <c r="AJ169" s="53"/>
      <c r="AK169" s="53"/>
      <c r="AL169" s="53"/>
      <c r="AN169" s="53"/>
      <c r="AO169" s="53"/>
      <c r="AP169" s="53"/>
      <c r="AR169" s="53"/>
      <c r="AS169" s="53"/>
      <c r="AT169" s="53"/>
      <c r="AV169" s="53"/>
      <c r="AW169" s="53"/>
      <c r="AX169" s="53"/>
      <c r="AZ169" s="53"/>
      <c r="BA169" s="53"/>
      <c r="BB169" s="53"/>
      <c r="BD169" s="53"/>
      <c r="BE169" s="53"/>
      <c r="BF169" s="53"/>
      <c r="BH169" s="53"/>
      <c r="BI169" s="53"/>
      <c r="BJ169" s="53"/>
      <c r="BL169" s="53"/>
      <c r="BM169" s="53"/>
      <c r="BN169" s="53"/>
      <c r="BP169" s="53"/>
      <c r="BQ169" s="53"/>
      <c r="BR169" s="53"/>
      <c r="BT169" s="53"/>
      <c r="BU169" s="53"/>
      <c r="BV169" s="53"/>
      <c r="BX169" s="53"/>
      <c r="BY169" s="53"/>
      <c r="BZ169" s="53"/>
      <c r="CB169" s="53"/>
      <c r="CC169" s="53"/>
      <c r="CD169" s="53"/>
      <c r="CF169" s="53"/>
      <c r="CG169" s="53"/>
      <c r="CH169" s="53"/>
      <c r="CJ169" s="53"/>
      <c r="CK169" s="53"/>
      <c r="CL169" s="53"/>
      <c r="CN169" s="53"/>
      <c r="CO169" s="53"/>
      <c r="CP169" s="53"/>
      <c r="CR169" s="53"/>
      <c r="CS169" s="53"/>
      <c r="CT169" s="53"/>
      <c r="CV169" s="53"/>
      <c r="CW169" s="53"/>
      <c r="CX169" s="53"/>
      <c r="CZ169" s="53"/>
      <c r="DA169" s="53"/>
      <c r="DB169" s="53"/>
      <c r="DD169" s="53"/>
      <c r="DE169" s="53"/>
      <c r="DF169" s="53"/>
      <c r="DH169" s="53"/>
      <c r="DI169" s="53"/>
      <c r="DJ169" s="53"/>
      <c r="DL169" s="53"/>
      <c r="DM169" s="53"/>
      <c r="DN169" s="53"/>
      <c r="DP169" s="53"/>
      <c r="DQ169" s="53"/>
      <c r="DR169" s="53"/>
      <c r="DT169" s="53"/>
      <c r="DU169" s="53"/>
      <c r="DV169" s="53"/>
      <c r="DX169" s="53"/>
      <c r="DY169" s="53"/>
      <c r="DZ169" s="53"/>
      <c r="EB169" s="53"/>
      <c r="EC169" s="53"/>
      <c r="ED169" s="53"/>
      <c r="EF169" s="53"/>
      <c r="EG169" s="53"/>
      <c r="EH169" s="53"/>
      <c r="EJ169" s="53"/>
      <c r="EK169" s="53"/>
      <c r="EL169" s="53"/>
      <c r="EN169" s="53"/>
      <c r="EO169" s="53"/>
      <c r="EP169" s="53"/>
    </row>
    <row r="170" spans="1:146" s="50" customFormat="1" ht="15" customHeight="1" x14ac:dyDescent="0.2">
      <c r="A170" s="48"/>
      <c r="B170" s="59" t="s">
        <v>312</v>
      </c>
      <c r="C170" s="59" t="s">
        <v>313</v>
      </c>
      <c r="D170" s="60">
        <f>+[1]Ingresos!$D$171</f>
        <v>70800000</v>
      </c>
      <c r="E170" s="60">
        <v>0</v>
      </c>
      <c r="F170" s="60">
        <f>+D170+E170</f>
        <v>70800000</v>
      </c>
      <c r="G170" s="60">
        <v>0</v>
      </c>
      <c r="H170" s="60">
        <v>20886622.460000001</v>
      </c>
      <c r="I170" s="60">
        <f t="shared" si="62"/>
        <v>20886622.460000001</v>
      </c>
      <c r="J170" s="60">
        <f t="shared" si="63"/>
        <v>49913377.539999999</v>
      </c>
      <c r="K170" s="93">
        <f>+I170-'[2]Presupuestado vs. Recaudado'!$D$15</f>
        <v>-12640962.039999999</v>
      </c>
      <c r="L170" s="164">
        <f>20886622.46-I170</f>
        <v>0</v>
      </c>
      <c r="M170" s="170">
        <v>0</v>
      </c>
      <c r="N170" s="169"/>
      <c r="P170" s="48"/>
      <c r="Q170" s="48"/>
      <c r="R170" s="48"/>
      <c r="T170" s="48"/>
      <c r="U170" s="48"/>
      <c r="V170" s="48"/>
      <c r="X170" s="48"/>
      <c r="Y170" s="48"/>
      <c r="Z170" s="48"/>
      <c r="AB170" s="48"/>
      <c r="AC170" s="48"/>
      <c r="AD170" s="48"/>
      <c r="AF170" s="48"/>
      <c r="AG170" s="48"/>
      <c r="AH170" s="48"/>
      <c r="AJ170" s="48"/>
      <c r="AK170" s="48"/>
      <c r="AL170" s="48"/>
      <c r="AN170" s="48"/>
      <c r="AO170" s="48"/>
      <c r="AP170" s="48"/>
      <c r="AR170" s="48"/>
      <c r="AS170" s="48"/>
      <c r="AT170" s="48"/>
      <c r="AV170" s="48"/>
      <c r="AW170" s="48"/>
      <c r="AX170" s="48"/>
      <c r="AZ170" s="48"/>
      <c r="BA170" s="48"/>
      <c r="BB170" s="48"/>
      <c r="BD170" s="48"/>
      <c r="BE170" s="48"/>
      <c r="BF170" s="48"/>
      <c r="BH170" s="48"/>
      <c r="BI170" s="48"/>
      <c r="BJ170" s="48"/>
      <c r="BL170" s="48"/>
      <c r="BM170" s="48"/>
      <c r="BN170" s="48"/>
      <c r="BP170" s="48"/>
      <c r="BQ170" s="48"/>
      <c r="BR170" s="48"/>
      <c r="BT170" s="48"/>
      <c r="BU170" s="48"/>
      <c r="BV170" s="48"/>
      <c r="BX170" s="48"/>
      <c r="BY170" s="48"/>
      <c r="BZ170" s="48"/>
      <c r="CB170" s="48"/>
      <c r="CC170" s="48"/>
      <c r="CD170" s="48"/>
      <c r="CF170" s="48"/>
      <c r="CG170" s="48"/>
      <c r="CH170" s="48"/>
      <c r="CJ170" s="48"/>
      <c r="CK170" s="48"/>
      <c r="CL170" s="48"/>
      <c r="CN170" s="48"/>
      <c r="CO170" s="48"/>
      <c r="CP170" s="48"/>
      <c r="CR170" s="48"/>
      <c r="CS170" s="48"/>
      <c r="CT170" s="48"/>
      <c r="CV170" s="48"/>
      <c r="CW170" s="48"/>
      <c r="CX170" s="48"/>
      <c r="CZ170" s="48"/>
      <c r="DA170" s="48"/>
      <c r="DB170" s="48"/>
      <c r="DD170" s="48"/>
      <c r="DE170" s="48"/>
      <c r="DF170" s="48"/>
      <c r="DH170" s="48"/>
      <c r="DI170" s="48"/>
      <c r="DJ170" s="48"/>
      <c r="DL170" s="48"/>
      <c r="DM170" s="48"/>
      <c r="DN170" s="48"/>
      <c r="DP170" s="48"/>
      <c r="DQ170" s="48"/>
      <c r="DR170" s="48"/>
      <c r="DT170" s="48"/>
      <c r="DU170" s="48"/>
      <c r="DV170" s="48"/>
      <c r="DX170" s="48"/>
      <c r="DY170" s="48"/>
      <c r="DZ170" s="48"/>
      <c r="EB170" s="48"/>
      <c r="EC170" s="48"/>
      <c r="ED170" s="48"/>
      <c r="EF170" s="48"/>
      <c r="EG170" s="48"/>
      <c r="EH170" s="48"/>
      <c r="EJ170" s="48"/>
      <c r="EK170" s="48"/>
      <c r="EL170" s="48"/>
      <c r="EN170" s="48"/>
      <c r="EO170" s="48"/>
      <c r="EP170" s="48"/>
    </row>
    <row r="171" spans="1:146" s="50" customFormat="1" ht="15" hidden="1" customHeight="1" x14ac:dyDescent="0.2">
      <c r="A171" s="48"/>
      <c r="B171" s="59" t="s">
        <v>314</v>
      </c>
      <c r="C171" s="59" t="s">
        <v>315</v>
      </c>
      <c r="D171" s="60">
        <v>0</v>
      </c>
      <c r="E171" s="60">
        <v>0</v>
      </c>
      <c r="F171" s="60">
        <f>+D171+E171</f>
        <v>0</v>
      </c>
      <c r="G171" s="60">
        <v>0</v>
      </c>
      <c r="H171" s="60">
        <v>0</v>
      </c>
      <c r="I171" s="60">
        <f t="shared" si="62"/>
        <v>0</v>
      </c>
      <c r="J171" s="60">
        <f t="shared" si="63"/>
        <v>0</v>
      </c>
      <c r="K171" s="48"/>
      <c r="L171" s="48"/>
      <c r="M171" s="86">
        <v>0</v>
      </c>
      <c r="N171" s="58">
        <f t="shared" si="52"/>
        <v>0</v>
      </c>
      <c r="P171" s="48"/>
      <c r="Q171" s="48"/>
      <c r="R171" s="48"/>
      <c r="T171" s="48"/>
      <c r="U171" s="48"/>
      <c r="V171" s="48"/>
      <c r="X171" s="48"/>
      <c r="Y171" s="48"/>
      <c r="Z171" s="48"/>
      <c r="AB171" s="48"/>
      <c r="AC171" s="48"/>
      <c r="AD171" s="48"/>
      <c r="AF171" s="48"/>
      <c r="AG171" s="48"/>
      <c r="AH171" s="48"/>
      <c r="AJ171" s="48"/>
      <c r="AK171" s="48"/>
      <c r="AL171" s="48"/>
      <c r="AN171" s="48"/>
      <c r="AO171" s="48"/>
      <c r="AP171" s="48"/>
      <c r="AR171" s="48"/>
      <c r="AS171" s="48"/>
      <c r="AT171" s="48"/>
      <c r="AV171" s="48"/>
      <c r="AW171" s="48"/>
      <c r="AX171" s="48"/>
      <c r="AZ171" s="48"/>
      <c r="BA171" s="48"/>
      <c r="BB171" s="48"/>
      <c r="BD171" s="48"/>
      <c r="BE171" s="48"/>
      <c r="BF171" s="48"/>
      <c r="BH171" s="48"/>
      <c r="BI171" s="48"/>
      <c r="BJ171" s="48"/>
      <c r="BL171" s="48"/>
      <c r="BM171" s="48"/>
      <c r="BN171" s="48"/>
      <c r="BP171" s="48"/>
      <c r="BQ171" s="48"/>
      <c r="BR171" s="48"/>
      <c r="BT171" s="48"/>
      <c r="BU171" s="48"/>
      <c r="BV171" s="48"/>
      <c r="BX171" s="48"/>
      <c r="BY171" s="48"/>
      <c r="BZ171" s="48"/>
      <c r="CB171" s="48"/>
      <c r="CC171" s="48"/>
      <c r="CD171" s="48"/>
      <c r="CF171" s="48"/>
      <c r="CG171" s="48"/>
      <c r="CH171" s="48"/>
      <c r="CJ171" s="48"/>
      <c r="CK171" s="48"/>
      <c r="CL171" s="48"/>
      <c r="CN171" s="48"/>
      <c r="CO171" s="48"/>
      <c r="CP171" s="48"/>
      <c r="CR171" s="48"/>
      <c r="CS171" s="48"/>
      <c r="CT171" s="48"/>
      <c r="CV171" s="48"/>
      <c r="CW171" s="48"/>
      <c r="CX171" s="48"/>
      <c r="CZ171" s="48"/>
      <c r="DA171" s="48"/>
      <c r="DB171" s="48"/>
      <c r="DD171" s="48"/>
      <c r="DE171" s="48"/>
      <c r="DF171" s="48"/>
      <c r="DH171" s="48"/>
      <c r="DI171" s="48"/>
      <c r="DJ171" s="48"/>
      <c r="DL171" s="48"/>
      <c r="DM171" s="48"/>
      <c r="DN171" s="48"/>
      <c r="DP171" s="48"/>
      <c r="DQ171" s="48"/>
      <c r="DR171" s="48"/>
      <c r="DT171" s="48"/>
      <c r="DU171" s="48"/>
      <c r="DV171" s="48"/>
      <c r="DX171" s="48"/>
      <c r="DY171" s="48"/>
      <c r="DZ171" s="48"/>
      <c r="EB171" s="48"/>
      <c r="EC171" s="48"/>
      <c r="ED171" s="48"/>
      <c r="EF171" s="48"/>
      <c r="EG171" s="48"/>
      <c r="EH171" s="48"/>
      <c r="EJ171" s="48"/>
      <c r="EK171" s="48"/>
      <c r="EL171" s="48"/>
      <c r="EN171" s="48"/>
      <c r="EO171" s="48"/>
      <c r="EP171" s="48"/>
    </row>
    <row r="172" spans="1:146" s="50" customFormat="1" ht="15" hidden="1" customHeight="1" x14ac:dyDescent="0.2">
      <c r="A172" s="48"/>
      <c r="B172" s="59" t="s">
        <v>316</v>
      </c>
      <c r="C172" s="59" t="s">
        <v>317</v>
      </c>
      <c r="D172" s="60">
        <v>0</v>
      </c>
      <c r="E172" s="60">
        <v>0</v>
      </c>
      <c r="F172" s="60">
        <f>+D172+E172</f>
        <v>0</v>
      </c>
      <c r="G172" s="60">
        <v>0</v>
      </c>
      <c r="H172" s="60">
        <v>0</v>
      </c>
      <c r="I172" s="60">
        <f t="shared" si="62"/>
        <v>0</v>
      </c>
      <c r="J172" s="60">
        <f t="shared" si="63"/>
        <v>0</v>
      </c>
      <c r="K172" s="48"/>
      <c r="L172" s="48"/>
      <c r="M172" s="86">
        <v>0</v>
      </c>
      <c r="N172" s="58">
        <f t="shared" si="52"/>
        <v>0</v>
      </c>
      <c r="P172" s="48"/>
      <c r="Q172" s="48"/>
      <c r="R172" s="48"/>
      <c r="T172" s="48"/>
      <c r="U172" s="48"/>
      <c r="V172" s="48"/>
      <c r="X172" s="48"/>
      <c r="Y172" s="48"/>
      <c r="Z172" s="48"/>
      <c r="AB172" s="48"/>
      <c r="AC172" s="48"/>
      <c r="AD172" s="48"/>
      <c r="AF172" s="48"/>
      <c r="AG172" s="48"/>
      <c r="AH172" s="48"/>
      <c r="AJ172" s="48"/>
      <c r="AK172" s="48"/>
      <c r="AL172" s="48"/>
      <c r="AN172" s="48"/>
      <c r="AO172" s="48"/>
      <c r="AP172" s="48"/>
      <c r="AR172" s="48"/>
      <c r="AS172" s="48"/>
      <c r="AT172" s="48"/>
      <c r="AV172" s="48"/>
      <c r="AW172" s="48"/>
      <c r="AX172" s="48"/>
      <c r="AZ172" s="48"/>
      <c r="BA172" s="48"/>
      <c r="BB172" s="48"/>
      <c r="BD172" s="48"/>
      <c r="BE172" s="48"/>
      <c r="BF172" s="48"/>
      <c r="BH172" s="48"/>
      <c r="BI172" s="48"/>
      <c r="BJ172" s="48"/>
      <c r="BL172" s="48"/>
      <c r="BM172" s="48"/>
      <c r="BN172" s="48"/>
      <c r="BP172" s="48"/>
      <c r="BQ172" s="48"/>
      <c r="BR172" s="48"/>
      <c r="BT172" s="48"/>
      <c r="BU172" s="48"/>
      <c r="BV172" s="48"/>
      <c r="BX172" s="48"/>
      <c r="BY172" s="48"/>
      <c r="BZ172" s="48"/>
      <c r="CB172" s="48"/>
      <c r="CC172" s="48"/>
      <c r="CD172" s="48"/>
      <c r="CF172" s="48"/>
      <c r="CG172" s="48"/>
      <c r="CH172" s="48"/>
      <c r="CJ172" s="48"/>
      <c r="CK172" s="48"/>
      <c r="CL172" s="48"/>
      <c r="CN172" s="48"/>
      <c r="CO172" s="48"/>
      <c r="CP172" s="48"/>
      <c r="CR172" s="48"/>
      <c r="CS172" s="48"/>
      <c r="CT172" s="48"/>
      <c r="CV172" s="48"/>
      <c r="CW172" s="48"/>
      <c r="CX172" s="48"/>
      <c r="CZ172" s="48"/>
      <c r="DA172" s="48"/>
      <c r="DB172" s="48"/>
      <c r="DD172" s="48"/>
      <c r="DE172" s="48"/>
      <c r="DF172" s="48"/>
      <c r="DH172" s="48"/>
      <c r="DI172" s="48"/>
      <c r="DJ172" s="48"/>
      <c r="DL172" s="48"/>
      <c r="DM172" s="48"/>
      <c r="DN172" s="48"/>
      <c r="DP172" s="48"/>
      <c r="DQ172" s="48"/>
      <c r="DR172" s="48"/>
      <c r="DT172" s="48"/>
      <c r="DU172" s="48"/>
      <c r="DV172" s="48"/>
      <c r="DX172" s="48"/>
      <c r="DY172" s="48"/>
      <c r="DZ172" s="48"/>
      <c r="EB172" s="48"/>
      <c r="EC172" s="48"/>
      <c r="ED172" s="48"/>
      <c r="EF172" s="48"/>
      <c r="EG172" s="48"/>
      <c r="EH172" s="48"/>
      <c r="EJ172" s="48"/>
      <c r="EK172" s="48"/>
      <c r="EL172" s="48"/>
      <c r="EN172" s="48"/>
      <c r="EO172" s="48"/>
      <c r="EP172" s="48"/>
    </row>
    <row r="173" spans="1:146" s="50" customFormat="1" ht="15" hidden="1" customHeight="1" x14ac:dyDescent="0.2">
      <c r="A173" s="48"/>
      <c r="B173" s="59" t="s">
        <v>318</v>
      </c>
      <c r="C173" s="59" t="s">
        <v>319</v>
      </c>
      <c r="D173" s="60">
        <v>0</v>
      </c>
      <c r="E173" s="60">
        <v>0</v>
      </c>
      <c r="F173" s="60">
        <f>+D173+E173</f>
        <v>0</v>
      </c>
      <c r="G173" s="60">
        <v>0</v>
      </c>
      <c r="H173" s="60">
        <v>0</v>
      </c>
      <c r="I173" s="60">
        <f t="shared" si="62"/>
        <v>0</v>
      </c>
      <c r="J173" s="60">
        <f t="shared" si="63"/>
        <v>0</v>
      </c>
      <c r="K173" s="48"/>
      <c r="L173" s="48"/>
      <c r="M173" s="86">
        <v>0</v>
      </c>
      <c r="N173" s="58">
        <f t="shared" si="52"/>
        <v>0</v>
      </c>
      <c r="P173" s="48"/>
      <c r="Q173" s="48"/>
      <c r="R173" s="48"/>
      <c r="T173" s="48"/>
      <c r="U173" s="48"/>
      <c r="V173" s="48"/>
      <c r="X173" s="48"/>
      <c r="Y173" s="48"/>
      <c r="Z173" s="48"/>
      <c r="AB173" s="48"/>
      <c r="AC173" s="48"/>
      <c r="AD173" s="48"/>
      <c r="AF173" s="48"/>
      <c r="AG173" s="48"/>
      <c r="AH173" s="48"/>
      <c r="AJ173" s="48"/>
      <c r="AK173" s="48"/>
      <c r="AL173" s="48"/>
      <c r="AN173" s="48"/>
      <c r="AO173" s="48"/>
      <c r="AP173" s="48"/>
      <c r="AR173" s="48"/>
      <c r="AS173" s="48"/>
      <c r="AT173" s="48"/>
      <c r="AV173" s="48"/>
      <c r="AW173" s="48"/>
      <c r="AX173" s="48"/>
      <c r="AZ173" s="48"/>
      <c r="BA173" s="48"/>
      <c r="BB173" s="48"/>
      <c r="BD173" s="48"/>
      <c r="BE173" s="48"/>
      <c r="BF173" s="48"/>
      <c r="BH173" s="48"/>
      <c r="BI173" s="48"/>
      <c r="BJ173" s="48"/>
      <c r="BL173" s="48"/>
      <c r="BM173" s="48"/>
      <c r="BN173" s="48"/>
      <c r="BP173" s="48"/>
      <c r="BQ173" s="48"/>
      <c r="BR173" s="48"/>
      <c r="BT173" s="48"/>
      <c r="BU173" s="48"/>
      <c r="BV173" s="48"/>
      <c r="BX173" s="48"/>
      <c r="BY173" s="48"/>
      <c r="BZ173" s="48"/>
      <c r="CB173" s="48"/>
      <c r="CC173" s="48"/>
      <c r="CD173" s="48"/>
      <c r="CF173" s="48"/>
      <c r="CG173" s="48"/>
      <c r="CH173" s="48"/>
      <c r="CJ173" s="48"/>
      <c r="CK173" s="48"/>
      <c r="CL173" s="48"/>
      <c r="CN173" s="48"/>
      <c r="CO173" s="48"/>
      <c r="CP173" s="48"/>
      <c r="CR173" s="48"/>
      <c r="CS173" s="48"/>
      <c r="CT173" s="48"/>
      <c r="CV173" s="48"/>
      <c r="CW173" s="48"/>
      <c r="CX173" s="48"/>
      <c r="CZ173" s="48"/>
      <c r="DA173" s="48"/>
      <c r="DB173" s="48"/>
      <c r="DD173" s="48"/>
      <c r="DE173" s="48"/>
      <c r="DF173" s="48"/>
      <c r="DH173" s="48"/>
      <c r="DI173" s="48"/>
      <c r="DJ173" s="48"/>
      <c r="DL173" s="48"/>
      <c r="DM173" s="48"/>
      <c r="DN173" s="48"/>
      <c r="DP173" s="48"/>
      <c r="DQ173" s="48"/>
      <c r="DR173" s="48"/>
      <c r="DT173" s="48"/>
      <c r="DU173" s="48"/>
      <c r="DV173" s="48"/>
      <c r="DX173" s="48"/>
      <c r="DY173" s="48"/>
      <c r="DZ173" s="48"/>
      <c r="EB173" s="48"/>
      <c r="EC173" s="48"/>
      <c r="ED173" s="48"/>
      <c r="EF173" s="48"/>
      <c r="EG173" s="48"/>
      <c r="EH173" s="48"/>
      <c r="EJ173" s="48"/>
      <c r="EK173" s="48"/>
      <c r="EL173" s="48"/>
      <c r="EN173" s="48"/>
      <c r="EO173" s="48"/>
      <c r="EP173" s="48"/>
    </row>
    <row r="174" spans="1:146" s="50" customFormat="1" ht="15" hidden="1" customHeight="1" x14ac:dyDescent="0.2">
      <c r="A174" s="48"/>
      <c r="B174" s="59" t="s">
        <v>320</v>
      </c>
      <c r="C174" s="59" t="s">
        <v>321</v>
      </c>
      <c r="D174" s="60">
        <v>0</v>
      </c>
      <c r="E174" s="60">
        <v>0</v>
      </c>
      <c r="F174" s="60">
        <f>+D174+E174</f>
        <v>0</v>
      </c>
      <c r="G174" s="60">
        <v>0</v>
      </c>
      <c r="H174" s="60">
        <v>0</v>
      </c>
      <c r="I174" s="60">
        <f t="shared" si="62"/>
        <v>0</v>
      </c>
      <c r="J174" s="60">
        <f t="shared" si="63"/>
        <v>0</v>
      </c>
      <c r="K174" s="48"/>
      <c r="L174" s="48"/>
      <c r="M174" s="86">
        <v>0</v>
      </c>
      <c r="N174" s="58">
        <f t="shared" si="52"/>
        <v>0</v>
      </c>
      <c r="P174" s="48"/>
      <c r="Q174" s="48"/>
      <c r="R174" s="48"/>
      <c r="T174" s="48"/>
      <c r="U174" s="48"/>
      <c r="V174" s="48"/>
      <c r="X174" s="48"/>
      <c r="Y174" s="48"/>
      <c r="Z174" s="48"/>
      <c r="AB174" s="48"/>
      <c r="AC174" s="48"/>
      <c r="AD174" s="48"/>
      <c r="AF174" s="48"/>
      <c r="AG174" s="48"/>
      <c r="AH174" s="48"/>
      <c r="AJ174" s="48"/>
      <c r="AK174" s="48"/>
      <c r="AL174" s="48"/>
      <c r="AN174" s="48"/>
      <c r="AO174" s="48"/>
      <c r="AP174" s="48"/>
      <c r="AR174" s="48"/>
      <c r="AS174" s="48"/>
      <c r="AT174" s="48"/>
      <c r="AV174" s="48"/>
      <c r="AW174" s="48"/>
      <c r="AX174" s="48"/>
      <c r="AZ174" s="48"/>
      <c r="BA174" s="48"/>
      <c r="BB174" s="48"/>
      <c r="BD174" s="48"/>
      <c r="BE174" s="48"/>
      <c r="BF174" s="48"/>
      <c r="BH174" s="48"/>
      <c r="BI174" s="48"/>
      <c r="BJ174" s="48"/>
      <c r="BL174" s="48"/>
      <c r="BM174" s="48"/>
      <c r="BN174" s="48"/>
      <c r="BP174" s="48"/>
      <c r="BQ174" s="48"/>
      <c r="BR174" s="48"/>
      <c r="BT174" s="48"/>
      <c r="BU174" s="48"/>
      <c r="BV174" s="48"/>
      <c r="BX174" s="48"/>
      <c r="BY174" s="48"/>
      <c r="BZ174" s="48"/>
      <c r="CB174" s="48"/>
      <c r="CC174" s="48"/>
      <c r="CD174" s="48"/>
      <c r="CF174" s="48"/>
      <c r="CG174" s="48"/>
      <c r="CH174" s="48"/>
      <c r="CJ174" s="48"/>
      <c r="CK174" s="48"/>
      <c r="CL174" s="48"/>
      <c r="CN174" s="48"/>
      <c r="CO174" s="48"/>
      <c r="CP174" s="48"/>
      <c r="CR174" s="48"/>
      <c r="CS174" s="48"/>
      <c r="CT174" s="48"/>
      <c r="CV174" s="48"/>
      <c r="CW174" s="48"/>
      <c r="CX174" s="48"/>
      <c r="CZ174" s="48"/>
      <c r="DA174" s="48"/>
      <c r="DB174" s="48"/>
      <c r="DD174" s="48"/>
      <c r="DE174" s="48"/>
      <c r="DF174" s="48"/>
      <c r="DH174" s="48"/>
      <c r="DI174" s="48"/>
      <c r="DJ174" s="48"/>
      <c r="DL174" s="48"/>
      <c r="DM174" s="48"/>
      <c r="DN174" s="48"/>
      <c r="DP174" s="48"/>
      <c r="DQ174" s="48"/>
      <c r="DR174" s="48"/>
      <c r="DT174" s="48"/>
      <c r="DU174" s="48"/>
      <c r="DV174" s="48"/>
      <c r="DX174" s="48"/>
      <c r="DY174" s="48"/>
      <c r="DZ174" s="48"/>
      <c r="EB174" s="48"/>
      <c r="EC174" s="48"/>
      <c r="ED174" s="48"/>
      <c r="EF174" s="48"/>
      <c r="EG174" s="48"/>
      <c r="EH174" s="48"/>
      <c r="EJ174" s="48"/>
      <c r="EK174" s="48"/>
      <c r="EL174" s="48"/>
      <c r="EN174" s="48"/>
      <c r="EO174" s="48"/>
      <c r="EP174" s="48"/>
    </row>
    <row r="175" spans="1:146" s="57" customFormat="1" ht="15" customHeight="1" x14ac:dyDescent="0.2">
      <c r="A175" s="53"/>
      <c r="B175" s="55" t="s">
        <v>322</v>
      </c>
      <c r="C175" s="55" t="s">
        <v>323</v>
      </c>
      <c r="D175" s="56">
        <f t="shared" ref="D175:J175" si="65">+D176+D177+D178</f>
        <v>0</v>
      </c>
      <c r="E175" s="56">
        <f t="shared" si="65"/>
        <v>0</v>
      </c>
      <c r="F175" s="56">
        <f t="shared" si="65"/>
        <v>0</v>
      </c>
      <c r="G175" s="56">
        <f t="shared" si="65"/>
        <v>0</v>
      </c>
      <c r="H175" s="56">
        <f t="shared" si="65"/>
        <v>1284264.53</v>
      </c>
      <c r="I175" s="56">
        <f t="shared" si="65"/>
        <v>1284264.53</v>
      </c>
      <c r="J175" s="56">
        <f t="shared" si="65"/>
        <v>-1284264.53</v>
      </c>
      <c r="K175" s="53"/>
      <c r="L175" s="168"/>
      <c r="M175" s="169"/>
      <c r="N175" s="169"/>
      <c r="P175" s="53"/>
      <c r="Q175" s="53"/>
      <c r="R175" s="53"/>
      <c r="T175" s="53"/>
      <c r="U175" s="53"/>
      <c r="V175" s="53"/>
      <c r="X175" s="53"/>
      <c r="Y175" s="53"/>
      <c r="Z175" s="53"/>
      <c r="AB175" s="53"/>
      <c r="AC175" s="53"/>
      <c r="AD175" s="53"/>
      <c r="AF175" s="53"/>
      <c r="AG175" s="53"/>
      <c r="AH175" s="53"/>
      <c r="AJ175" s="53"/>
      <c r="AK175" s="53"/>
      <c r="AL175" s="53"/>
      <c r="AN175" s="53"/>
      <c r="AO175" s="53"/>
      <c r="AP175" s="53"/>
      <c r="AR175" s="53"/>
      <c r="AS175" s="53"/>
      <c r="AT175" s="53"/>
      <c r="AV175" s="53"/>
      <c r="AW175" s="53"/>
      <c r="AX175" s="53"/>
      <c r="AZ175" s="53"/>
      <c r="BA175" s="53"/>
      <c r="BB175" s="53"/>
      <c r="BD175" s="53"/>
      <c r="BE175" s="53"/>
      <c r="BF175" s="53"/>
      <c r="BH175" s="53"/>
      <c r="BI175" s="53"/>
      <c r="BJ175" s="53"/>
      <c r="BL175" s="53"/>
      <c r="BM175" s="53"/>
      <c r="BN175" s="53"/>
      <c r="BP175" s="53"/>
      <c r="BQ175" s="53"/>
      <c r="BR175" s="53"/>
      <c r="BT175" s="53"/>
      <c r="BU175" s="53"/>
      <c r="BV175" s="53"/>
      <c r="BX175" s="53"/>
      <c r="BY175" s="53"/>
      <c r="BZ175" s="53"/>
      <c r="CB175" s="53"/>
      <c r="CC175" s="53"/>
      <c r="CD175" s="53"/>
      <c r="CF175" s="53"/>
      <c r="CG175" s="53"/>
      <c r="CH175" s="53"/>
      <c r="CJ175" s="53"/>
      <c r="CK175" s="53"/>
      <c r="CL175" s="53"/>
      <c r="CN175" s="53"/>
      <c r="CO175" s="53"/>
      <c r="CP175" s="53"/>
      <c r="CR175" s="53"/>
      <c r="CS175" s="53"/>
      <c r="CT175" s="53"/>
      <c r="CV175" s="53"/>
      <c r="CW175" s="53"/>
      <c r="CX175" s="53"/>
      <c r="CZ175" s="53"/>
      <c r="DA175" s="53"/>
      <c r="DB175" s="53"/>
      <c r="DD175" s="53"/>
      <c r="DE175" s="53"/>
      <c r="DF175" s="53"/>
      <c r="DH175" s="53"/>
      <c r="DI175" s="53"/>
      <c r="DJ175" s="53"/>
      <c r="DL175" s="53"/>
      <c r="DM175" s="53"/>
      <c r="DN175" s="53"/>
      <c r="DP175" s="53"/>
      <c r="DQ175" s="53"/>
      <c r="DR175" s="53"/>
      <c r="DT175" s="53"/>
      <c r="DU175" s="53"/>
      <c r="DV175" s="53"/>
      <c r="DX175" s="53"/>
      <c r="DY175" s="53"/>
      <c r="DZ175" s="53"/>
      <c r="EB175" s="53"/>
      <c r="EC175" s="53"/>
      <c r="ED175" s="53"/>
      <c r="EF175" s="53"/>
      <c r="EG175" s="53"/>
      <c r="EH175" s="53"/>
      <c r="EJ175" s="53"/>
      <c r="EK175" s="53"/>
      <c r="EL175" s="53"/>
      <c r="EN175" s="53"/>
      <c r="EO175" s="53"/>
      <c r="EP175" s="53"/>
    </row>
    <row r="176" spans="1:146" s="50" customFormat="1" ht="15" hidden="1" customHeight="1" x14ac:dyDescent="0.2">
      <c r="A176" s="48"/>
      <c r="B176" s="59" t="s">
        <v>324</v>
      </c>
      <c r="C176" s="59" t="s">
        <v>325</v>
      </c>
      <c r="D176" s="60">
        <v>0</v>
      </c>
      <c r="E176" s="60">
        <v>0</v>
      </c>
      <c r="F176" s="60">
        <f>+D176+E176</f>
        <v>0</v>
      </c>
      <c r="G176" s="60">
        <v>0</v>
      </c>
      <c r="H176" s="60">
        <v>0</v>
      </c>
      <c r="I176" s="60">
        <f t="shared" si="62"/>
        <v>0</v>
      </c>
      <c r="J176" s="60">
        <f t="shared" si="63"/>
        <v>0</v>
      </c>
      <c r="K176" s="48"/>
      <c r="L176" s="48"/>
      <c r="M176" s="86">
        <v>0</v>
      </c>
      <c r="N176" s="58">
        <f t="shared" si="52"/>
        <v>0</v>
      </c>
      <c r="P176" s="48"/>
      <c r="Q176" s="48"/>
      <c r="R176" s="48"/>
      <c r="T176" s="48"/>
      <c r="U176" s="48"/>
      <c r="V176" s="48"/>
      <c r="X176" s="48"/>
      <c r="Y176" s="48"/>
      <c r="Z176" s="48"/>
      <c r="AB176" s="48"/>
      <c r="AC176" s="48"/>
      <c r="AD176" s="48"/>
      <c r="AF176" s="48"/>
      <c r="AG176" s="48"/>
      <c r="AH176" s="48"/>
      <c r="AJ176" s="48"/>
      <c r="AK176" s="48"/>
      <c r="AL176" s="48"/>
      <c r="AN176" s="48"/>
      <c r="AO176" s="48"/>
      <c r="AP176" s="48"/>
      <c r="AR176" s="48"/>
      <c r="AS176" s="48"/>
      <c r="AT176" s="48"/>
      <c r="AV176" s="48"/>
      <c r="AW176" s="48"/>
      <c r="AX176" s="48"/>
      <c r="AZ176" s="48"/>
      <c r="BA176" s="48"/>
      <c r="BB176" s="48"/>
      <c r="BD176" s="48"/>
      <c r="BE176" s="48"/>
      <c r="BF176" s="48"/>
      <c r="BH176" s="48"/>
      <c r="BI176" s="48"/>
      <c r="BJ176" s="48"/>
      <c r="BL176" s="48"/>
      <c r="BM176" s="48"/>
      <c r="BN176" s="48"/>
      <c r="BP176" s="48"/>
      <c r="BQ176" s="48"/>
      <c r="BR176" s="48"/>
      <c r="BT176" s="48"/>
      <c r="BU176" s="48"/>
      <c r="BV176" s="48"/>
      <c r="BX176" s="48"/>
      <c r="BY176" s="48"/>
      <c r="BZ176" s="48"/>
      <c r="CB176" s="48"/>
      <c r="CC176" s="48"/>
      <c r="CD176" s="48"/>
      <c r="CF176" s="48"/>
      <c r="CG176" s="48"/>
      <c r="CH176" s="48"/>
      <c r="CJ176" s="48"/>
      <c r="CK176" s="48"/>
      <c r="CL176" s="48"/>
      <c r="CN176" s="48"/>
      <c r="CO176" s="48"/>
      <c r="CP176" s="48"/>
      <c r="CR176" s="48"/>
      <c r="CS176" s="48"/>
      <c r="CT176" s="48"/>
      <c r="CV176" s="48"/>
      <c r="CW176" s="48"/>
      <c r="CX176" s="48"/>
      <c r="CZ176" s="48"/>
      <c r="DA176" s="48"/>
      <c r="DB176" s="48"/>
      <c r="DD176" s="48"/>
      <c r="DE176" s="48"/>
      <c r="DF176" s="48"/>
      <c r="DH176" s="48"/>
      <c r="DI176" s="48"/>
      <c r="DJ176" s="48"/>
      <c r="DL176" s="48"/>
      <c r="DM176" s="48"/>
      <c r="DN176" s="48"/>
      <c r="DP176" s="48"/>
      <c r="DQ176" s="48"/>
      <c r="DR176" s="48"/>
      <c r="DT176" s="48"/>
      <c r="DU176" s="48"/>
      <c r="DV176" s="48"/>
      <c r="DX176" s="48"/>
      <c r="DY176" s="48"/>
      <c r="DZ176" s="48"/>
      <c r="EB176" s="48"/>
      <c r="EC176" s="48"/>
      <c r="ED176" s="48"/>
      <c r="EF176" s="48"/>
      <c r="EG176" s="48"/>
      <c r="EH176" s="48"/>
      <c r="EJ176" s="48"/>
      <c r="EK176" s="48"/>
      <c r="EL176" s="48"/>
      <c r="EN176" s="48"/>
      <c r="EO176" s="48"/>
      <c r="EP176" s="48"/>
    </row>
    <row r="177" spans="1:146" s="50" customFormat="1" ht="15" hidden="1" customHeight="1" x14ac:dyDescent="0.2">
      <c r="A177" s="48"/>
      <c r="B177" s="59" t="s">
        <v>326</v>
      </c>
      <c r="C177" s="59" t="s">
        <v>327</v>
      </c>
      <c r="D177" s="60">
        <v>0</v>
      </c>
      <c r="E177" s="60">
        <v>0</v>
      </c>
      <c r="F177" s="60">
        <f>+D177+E177</f>
        <v>0</v>
      </c>
      <c r="G177" s="60">
        <v>0</v>
      </c>
      <c r="H177" s="60">
        <v>0</v>
      </c>
      <c r="I177" s="60">
        <f t="shared" si="62"/>
        <v>0</v>
      </c>
      <c r="J177" s="60">
        <f t="shared" si="63"/>
        <v>0</v>
      </c>
      <c r="K177" s="48"/>
      <c r="L177" s="48"/>
      <c r="M177" s="86">
        <v>0</v>
      </c>
      <c r="N177" s="58">
        <f t="shared" si="52"/>
        <v>0</v>
      </c>
      <c r="P177" s="48"/>
      <c r="Q177" s="48"/>
      <c r="R177" s="48"/>
      <c r="T177" s="48"/>
      <c r="U177" s="48"/>
      <c r="V177" s="48"/>
      <c r="X177" s="48"/>
      <c r="Y177" s="48"/>
      <c r="Z177" s="48"/>
      <c r="AB177" s="48"/>
      <c r="AC177" s="48"/>
      <c r="AD177" s="48"/>
      <c r="AF177" s="48"/>
      <c r="AG177" s="48"/>
      <c r="AH177" s="48"/>
      <c r="AJ177" s="48"/>
      <c r="AK177" s="48"/>
      <c r="AL177" s="48"/>
      <c r="AN177" s="48"/>
      <c r="AO177" s="48"/>
      <c r="AP177" s="48"/>
      <c r="AR177" s="48"/>
      <c r="AS177" s="48"/>
      <c r="AT177" s="48"/>
      <c r="AV177" s="48"/>
      <c r="AW177" s="48"/>
      <c r="AX177" s="48"/>
      <c r="AZ177" s="48"/>
      <c r="BA177" s="48"/>
      <c r="BB177" s="48"/>
      <c r="BD177" s="48"/>
      <c r="BE177" s="48"/>
      <c r="BF177" s="48"/>
      <c r="BH177" s="48"/>
      <c r="BI177" s="48"/>
      <c r="BJ177" s="48"/>
      <c r="BL177" s="48"/>
      <c r="BM177" s="48"/>
      <c r="BN177" s="48"/>
      <c r="BP177" s="48"/>
      <c r="BQ177" s="48"/>
      <c r="BR177" s="48"/>
      <c r="BT177" s="48"/>
      <c r="BU177" s="48"/>
      <c r="BV177" s="48"/>
      <c r="BX177" s="48"/>
      <c r="BY177" s="48"/>
      <c r="BZ177" s="48"/>
      <c r="CB177" s="48"/>
      <c r="CC177" s="48"/>
      <c r="CD177" s="48"/>
      <c r="CF177" s="48"/>
      <c r="CG177" s="48"/>
      <c r="CH177" s="48"/>
      <c r="CJ177" s="48"/>
      <c r="CK177" s="48"/>
      <c r="CL177" s="48"/>
      <c r="CN177" s="48"/>
      <c r="CO177" s="48"/>
      <c r="CP177" s="48"/>
      <c r="CR177" s="48"/>
      <c r="CS177" s="48"/>
      <c r="CT177" s="48"/>
      <c r="CV177" s="48"/>
      <c r="CW177" s="48"/>
      <c r="CX177" s="48"/>
      <c r="CZ177" s="48"/>
      <c r="DA177" s="48"/>
      <c r="DB177" s="48"/>
      <c r="DD177" s="48"/>
      <c r="DE177" s="48"/>
      <c r="DF177" s="48"/>
      <c r="DH177" s="48"/>
      <c r="DI177" s="48"/>
      <c r="DJ177" s="48"/>
      <c r="DL177" s="48"/>
      <c r="DM177" s="48"/>
      <c r="DN177" s="48"/>
      <c r="DP177" s="48"/>
      <c r="DQ177" s="48"/>
      <c r="DR177" s="48"/>
      <c r="DT177" s="48"/>
      <c r="DU177" s="48"/>
      <c r="DV177" s="48"/>
      <c r="DX177" s="48"/>
      <c r="DY177" s="48"/>
      <c r="DZ177" s="48"/>
      <c r="EB177" s="48"/>
      <c r="EC177" s="48"/>
      <c r="ED177" s="48"/>
      <c r="EF177" s="48"/>
      <c r="EG177" s="48"/>
      <c r="EH177" s="48"/>
      <c r="EJ177" s="48"/>
      <c r="EK177" s="48"/>
      <c r="EL177" s="48"/>
      <c r="EN177" s="48"/>
      <c r="EO177" s="48"/>
      <c r="EP177" s="48"/>
    </row>
    <row r="178" spans="1:146" s="50" customFormat="1" ht="15" customHeight="1" x14ac:dyDescent="0.2">
      <c r="A178" s="48"/>
      <c r="B178" s="59" t="s">
        <v>328</v>
      </c>
      <c r="C178" s="59" t="s">
        <v>323</v>
      </c>
      <c r="D178" s="60">
        <v>0</v>
      </c>
      <c r="E178" s="60">
        <v>0</v>
      </c>
      <c r="F178" s="60">
        <f>+D178+E178</f>
        <v>0</v>
      </c>
      <c r="G178" s="60">
        <v>0</v>
      </c>
      <c r="H178" s="60">
        <v>1284264.53</v>
      </c>
      <c r="I178" s="60">
        <f t="shared" si="62"/>
        <v>1284264.53</v>
      </c>
      <c r="J178" s="60">
        <f t="shared" si="63"/>
        <v>-1284264.53</v>
      </c>
      <c r="K178" s="48"/>
      <c r="L178" s="164">
        <f>1284264.53-I178</f>
        <v>0</v>
      </c>
      <c r="M178" s="170">
        <v>0</v>
      </c>
      <c r="N178" s="169"/>
      <c r="P178" s="48"/>
      <c r="Q178" s="48"/>
      <c r="R178" s="48"/>
      <c r="T178" s="48"/>
      <c r="U178" s="48"/>
      <c r="V178" s="48"/>
      <c r="X178" s="48"/>
      <c r="Y178" s="48"/>
      <c r="Z178" s="48"/>
      <c r="AB178" s="48"/>
      <c r="AC178" s="48"/>
      <c r="AD178" s="48"/>
      <c r="AF178" s="48"/>
      <c r="AG178" s="48"/>
      <c r="AH178" s="48"/>
      <c r="AJ178" s="48"/>
      <c r="AK178" s="48"/>
      <c r="AL178" s="48"/>
      <c r="AN178" s="48"/>
      <c r="AO178" s="48"/>
      <c r="AP178" s="48"/>
      <c r="AR178" s="48"/>
      <c r="AS178" s="48"/>
      <c r="AT178" s="48"/>
      <c r="AV178" s="48"/>
      <c r="AW178" s="48"/>
      <c r="AX178" s="48"/>
      <c r="AZ178" s="48"/>
      <c r="BA178" s="48"/>
      <c r="BB178" s="48"/>
      <c r="BD178" s="48"/>
      <c r="BE178" s="48"/>
      <c r="BF178" s="48"/>
      <c r="BH178" s="48"/>
      <c r="BI178" s="48"/>
      <c r="BJ178" s="48"/>
      <c r="BL178" s="48"/>
      <c r="BM178" s="48"/>
      <c r="BN178" s="48"/>
      <c r="BP178" s="48"/>
      <c r="BQ178" s="48"/>
      <c r="BR178" s="48"/>
      <c r="BT178" s="48"/>
      <c r="BU178" s="48"/>
      <c r="BV178" s="48"/>
      <c r="BX178" s="48"/>
      <c r="BY178" s="48"/>
      <c r="BZ178" s="48"/>
      <c r="CB178" s="48"/>
      <c r="CC178" s="48"/>
      <c r="CD178" s="48"/>
      <c r="CF178" s="48"/>
      <c r="CG178" s="48"/>
      <c r="CH178" s="48"/>
      <c r="CJ178" s="48"/>
      <c r="CK178" s="48"/>
      <c r="CL178" s="48"/>
      <c r="CN178" s="48"/>
      <c r="CO178" s="48"/>
      <c r="CP178" s="48"/>
      <c r="CR178" s="48"/>
      <c r="CS178" s="48"/>
      <c r="CT178" s="48"/>
      <c r="CV178" s="48"/>
      <c r="CW178" s="48"/>
      <c r="CX178" s="48"/>
      <c r="CZ178" s="48"/>
      <c r="DA178" s="48"/>
      <c r="DB178" s="48"/>
      <c r="DD178" s="48"/>
      <c r="DE178" s="48"/>
      <c r="DF178" s="48"/>
      <c r="DH178" s="48"/>
      <c r="DI178" s="48"/>
      <c r="DJ178" s="48"/>
      <c r="DL178" s="48"/>
      <c r="DM178" s="48"/>
      <c r="DN178" s="48"/>
      <c r="DP178" s="48"/>
      <c r="DQ178" s="48"/>
      <c r="DR178" s="48"/>
      <c r="DT178" s="48"/>
      <c r="DU178" s="48"/>
      <c r="DV178" s="48"/>
      <c r="DX178" s="48"/>
      <c r="DY178" s="48"/>
      <c r="DZ178" s="48"/>
      <c r="EB178" s="48"/>
      <c r="EC178" s="48"/>
      <c r="ED178" s="48"/>
      <c r="EF178" s="48"/>
      <c r="EG178" s="48"/>
      <c r="EH178" s="48"/>
      <c r="EJ178" s="48"/>
      <c r="EK178" s="48"/>
      <c r="EL178" s="48"/>
      <c r="EN178" s="48"/>
      <c r="EO178" s="48"/>
      <c r="EP178" s="48"/>
    </row>
    <row r="179" spans="1:146" s="57" customFormat="1" ht="15" hidden="1" customHeight="1" x14ac:dyDescent="0.2">
      <c r="A179" s="53"/>
      <c r="B179" s="55" t="s">
        <v>329</v>
      </c>
      <c r="C179" s="55" t="s">
        <v>330</v>
      </c>
      <c r="D179" s="56">
        <f>SUM(D180:D186)</f>
        <v>0</v>
      </c>
      <c r="E179" s="56">
        <f t="shared" ref="E179:J179" si="66">SUM(E180:E186)</f>
        <v>0</v>
      </c>
      <c r="F179" s="56">
        <f t="shared" si="66"/>
        <v>0</v>
      </c>
      <c r="G179" s="56">
        <f t="shared" si="66"/>
        <v>0</v>
      </c>
      <c r="H179" s="56">
        <f t="shared" si="66"/>
        <v>0</v>
      </c>
      <c r="I179" s="56">
        <f t="shared" si="66"/>
        <v>0</v>
      </c>
      <c r="J179" s="56">
        <f t="shared" si="66"/>
        <v>0</v>
      </c>
      <c r="K179" s="92"/>
      <c r="L179" s="106"/>
      <c r="M179" s="58"/>
      <c r="N179" s="58"/>
      <c r="P179" s="53"/>
      <c r="Q179" s="53"/>
      <c r="R179" s="53"/>
      <c r="T179" s="53"/>
      <c r="U179" s="53"/>
      <c r="V179" s="53"/>
      <c r="X179" s="53"/>
      <c r="Y179" s="53"/>
      <c r="Z179" s="53"/>
      <c r="AB179" s="53"/>
      <c r="AC179" s="53"/>
      <c r="AD179" s="53"/>
      <c r="AF179" s="53"/>
      <c r="AG179" s="53"/>
      <c r="AH179" s="53"/>
      <c r="AJ179" s="53"/>
      <c r="AK179" s="53"/>
      <c r="AL179" s="53"/>
      <c r="AN179" s="53"/>
      <c r="AO179" s="53"/>
      <c r="AP179" s="53"/>
      <c r="AR179" s="53"/>
      <c r="AS179" s="53"/>
      <c r="AT179" s="53"/>
      <c r="AV179" s="53"/>
      <c r="AW179" s="53"/>
      <c r="AX179" s="53"/>
      <c r="AZ179" s="53"/>
      <c r="BA179" s="53"/>
      <c r="BB179" s="53"/>
      <c r="BD179" s="53"/>
      <c r="BE179" s="53"/>
      <c r="BF179" s="53"/>
      <c r="BH179" s="53"/>
      <c r="BI179" s="53"/>
      <c r="BJ179" s="53"/>
      <c r="BL179" s="53"/>
      <c r="BM179" s="53"/>
      <c r="BN179" s="53"/>
      <c r="BP179" s="53"/>
      <c r="BQ179" s="53"/>
      <c r="BR179" s="53"/>
      <c r="BT179" s="53"/>
      <c r="BU179" s="53"/>
      <c r="BV179" s="53"/>
      <c r="BX179" s="53"/>
      <c r="BY179" s="53"/>
      <c r="BZ179" s="53"/>
      <c r="CB179" s="53"/>
      <c r="CC179" s="53"/>
      <c r="CD179" s="53"/>
      <c r="CF179" s="53"/>
      <c r="CG179" s="53"/>
      <c r="CH179" s="53"/>
      <c r="CJ179" s="53"/>
      <c r="CK179" s="53"/>
      <c r="CL179" s="53"/>
      <c r="CN179" s="53"/>
      <c r="CO179" s="53"/>
      <c r="CP179" s="53"/>
      <c r="CR179" s="53"/>
      <c r="CS179" s="53"/>
      <c r="CT179" s="53"/>
      <c r="CV179" s="53"/>
      <c r="CW179" s="53"/>
      <c r="CX179" s="53"/>
      <c r="CZ179" s="53"/>
      <c r="DA179" s="53"/>
      <c r="DB179" s="53"/>
      <c r="DD179" s="53"/>
      <c r="DE179" s="53"/>
      <c r="DF179" s="53"/>
      <c r="DH179" s="53"/>
      <c r="DI179" s="53"/>
      <c r="DJ179" s="53"/>
      <c r="DL179" s="53"/>
      <c r="DM179" s="53"/>
      <c r="DN179" s="53"/>
      <c r="DP179" s="53"/>
      <c r="DQ179" s="53"/>
      <c r="DR179" s="53"/>
      <c r="DT179" s="53"/>
      <c r="DU179" s="53"/>
      <c r="DV179" s="53"/>
      <c r="DX179" s="53"/>
      <c r="DY179" s="53"/>
      <c r="DZ179" s="53"/>
      <c r="EB179" s="53"/>
      <c r="EC179" s="53"/>
      <c r="ED179" s="53"/>
      <c r="EF179" s="53"/>
      <c r="EG179" s="53"/>
      <c r="EH179" s="53"/>
      <c r="EJ179" s="53"/>
      <c r="EK179" s="53"/>
      <c r="EL179" s="53"/>
      <c r="EN179" s="53"/>
      <c r="EO179" s="53"/>
      <c r="EP179" s="53"/>
    </row>
    <row r="180" spans="1:146" s="50" customFormat="1" ht="15" hidden="1" customHeight="1" x14ac:dyDescent="0.2">
      <c r="A180" s="48"/>
      <c r="B180" s="59" t="s">
        <v>331</v>
      </c>
      <c r="C180" s="59" t="s">
        <v>332</v>
      </c>
      <c r="D180" s="60">
        <v>0</v>
      </c>
      <c r="E180" s="60">
        <v>0</v>
      </c>
      <c r="F180" s="60">
        <f t="shared" ref="F180:F186" si="67">+D180+E180</f>
        <v>0</v>
      </c>
      <c r="G180" s="60">
        <v>0</v>
      </c>
      <c r="H180" s="60">
        <v>0</v>
      </c>
      <c r="I180" s="60">
        <f t="shared" si="62"/>
        <v>0</v>
      </c>
      <c r="J180" s="60">
        <f t="shared" si="63"/>
        <v>0</v>
      </c>
      <c r="K180" s="48"/>
      <c r="L180" s="48"/>
      <c r="M180" s="86">
        <v>0</v>
      </c>
      <c r="N180" s="58">
        <f t="shared" si="52"/>
        <v>0</v>
      </c>
      <c r="P180" s="48"/>
      <c r="Q180" s="48"/>
      <c r="R180" s="48"/>
      <c r="T180" s="48"/>
      <c r="U180" s="48"/>
      <c r="V180" s="48"/>
      <c r="X180" s="48"/>
      <c r="Y180" s="48"/>
      <c r="Z180" s="48"/>
      <c r="AB180" s="48"/>
      <c r="AC180" s="48"/>
      <c r="AD180" s="48"/>
      <c r="AF180" s="48"/>
      <c r="AG180" s="48"/>
      <c r="AH180" s="48"/>
      <c r="AJ180" s="48"/>
      <c r="AK180" s="48"/>
      <c r="AL180" s="48"/>
      <c r="AN180" s="48"/>
      <c r="AO180" s="48"/>
      <c r="AP180" s="48"/>
      <c r="AR180" s="48"/>
      <c r="AS180" s="48"/>
      <c r="AT180" s="48"/>
      <c r="AV180" s="48"/>
      <c r="AW180" s="48"/>
      <c r="AX180" s="48"/>
      <c r="AZ180" s="48"/>
      <c r="BA180" s="48"/>
      <c r="BB180" s="48"/>
      <c r="BD180" s="48"/>
      <c r="BE180" s="48"/>
      <c r="BF180" s="48"/>
      <c r="BH180" s="48"/>
      <c r="BI180" s="48"/>
      <c r="BJ180" s="48"/>
      <c r="BL180" s="48"/>
      <c r="BM180" s="48"/>
      <c r="BN180" s="48"/>
      <c r="BP180" s="48"/>
      <c r="BQ180" s="48"/>
      <c r="BR180" s="48"/>
      <c r="BT180" s="48"/>
      <c r="BU180" s="48"/>
      <c r="BV180" s="48"/>
      <c r="BX180" s="48"/>
      <c r="BY180" s="48"/>
      <c r="BZ180" s="48"/>
      <c r="CB180" s="48"/>
      <c r="CC180" s="48"/>
      <c r="CD180" s="48"/>
      <c r="CF180" s="48"/>
      <c r="CG180" s="48"/>
      <c r="CH180" s="48"/>
      <c r="CJ180" s="48"/>
      <c r="CK180" s="48"/>
      <c r="CL180" s="48"/>
      <c r="CN180" s="48"/>
      <c r="CO180" s="48"/>
      <c r="CP180" s="48"/>
      <c r="CR180" s="48"/>
      <c r="CS180" s="48"/>
      <c r="CT180" s="48"/>
      <c r="CV180" s="48"/>
      <c r="CW180" s="48"/>
      <c r="CX180" s="48"/>
      <c r="CZ180" s="48"/>
      <c r="DA180" s="48"/>
      <c r="DB180" s="48"/>
      <c r="DD180" s="48"/>
      <c r="DE180" s="48"/>
      <c r="DF180" s="48"/>
      <c r="DH180" s="48"/>
      <c r="DI180" s="48"/>
      <c r="DJ180" s="48"/>
      <c r="DL180" s="48"/>
      <c r="DM180" s="48"/>
      <c r="DN180" s="48"/>
      <c r="DP180" s="48"/>
      <c r="DQ180" s="48"/>
      <c r="DR180" s="48"/>
      <c r="DT180" s="48"/>
      <c r="DU180" s="48"/>
      <c r="DV180" s="48"/>
      <c r="DX180" s="48"/>
      <c r="DY180" s="48"/>
      <c r="DZ180" s="48"/>
      <c r="EB180" s="48"/>
      <c r="EC180" s="48"/>
      <c r="ED180" s="48"/>
      <c r="EF180" s="48"/>
      <c r="EG180" s="48"/>
      <c r="EH180" s="48"/>
      <c r="EJ180" s="48"/>
      <c r="EK180" s="48"/>
      <c r="EL180" s="48"/>
      <c r="EN180" s="48"/>
      <c r="EO180" s="48"/>
      <c r="EP180" s="48"/>
    </row>
    <row r="181" spans="1:146" s="50" customFormat="1" ht="15" hidden="1" customHeight="1" x14ac:dyDescent="0.2">
      <c r="A181" s="48"/>
      <c r="B181" s="59" t="s">
        <v>333</v>
      </c>
      <c r="C181" s="59" t="s">
        <v>334</v>
      </c>
      <c r="D181" s="60">
        <v>0</v>
      </c>
      <c r="E181" s="60">
        <v>0</v>
      </c>
      <c r="F181" s="60">
        <f t="shared" si="67"/>
        <v>0</v>
      </c>
      <c r="G181" s="60">
        <v>0</v>
      </c>
      <c r="H181" s="60">
        <v>0</v>
      </c>
      <c r="I181" s="60">
        <f t="shared" si="62"/>
        <v>0</v>
      </c>
      <c r="J181" s="60">
        <f t="shared" si="63"/>
        <v>0</v>
      </c>
      <c r="K181" s="48"/>
      <c r="L181" s="48"/>
      <c r="M181" s="86">
        <v>0</v>
      </c>
      <c r="N181" s="58">
        <f t="shared" si="52"/>
        <v>0</v>
      </c>
      <c r="P181" s="48"/>
      <c r="Q181" s="48"/>
      <c r="R181" s="48"/>
      <c r="T181" s="48"/>
      <c r="U181" s="48"/>
      <c r="V181" s="48"/>
      <c r="X181" s="48"/>
      <c r="Y181" s="48"/>
      <c r="Z181" s="48"/>
      <c r="AB181" s="48"/>
      <c r="AC181" s="48"/>
      <c r="AD181" s="48"/>
      <c r="AF181" s="48"/>
      <c r="AG181" s="48"/>
      <c r="AH181" s="48"/>
      <c r="AJ181" s="48"/>
      <c r="AK181" s="48"/>
      <c r="AL181" s="48"/>
      <c r="AN181" s="48"/>
      <c r="AO181" s="48"/>
      <c r="AP181" s="48"/>
      <c r="AR181" s="48"/>
      <c r="AS181" s="48"/>
      <c r="AT181" s="48"/>
      <c r="AV181" s="48"/>
      <c r="AW181" s="48"/>
      <c r="AX181" s="48"/>
      <c r="AZ181" s="48"/>
      <c r="BA181" s="48"/>
      <c r="BB181" s="48"/>
      <c r="BD181" s="48"/>
      <c r="BE181" s="48"/>
      <c r="BF181" s="48"/>
      <c r="BH181" s="48"/>
      <c r="BI181" s="48"/>
      <c r="BJ181" s="48"/>
      <c r="BL181" s="48"/>
      <c r="BM181" s="48"/>
      <c r="BN181" s="48"/>
      <c r="BP181" s="48"/>
      <c r="BQ181" s="48"/>
      <c r="BR181" s="48"/>
      <c r="BT181" s="48"/>
      <c r="BU181" s="48"/>
      <c r="BV181" s="48"/>
      <c r="BX181" s="48"/>
      <c r="BY181" s="48"/>
      <c r="BZ181" s="48"/>
      <c r="CB181" s="48"/>
      <c r="CC181" s="48"/>
      <c r="CD181" s="48"/>
      <c r="CF181" s="48"/>
      <c r="CG181" s="48"/>
      <c r="CH181" s="48"/>
      <c r="CJ181" s="48"/>
      <c r="CK181" s="48"/>
      <c r="CL181" s="48"/>
      <c r="CN181" s="48"/>
      <c r="CO181" s="48"/>
      <c r="CP181" s="48"/>
      <c r="CR181" s="48"/>
      <c r="CS181" s="48"/>
      <c r="CT181" s="48"/>
      <c r="CV181" s="48"/>
      <c r="CW181" s="48"/>
      <c r="CX181" s="48"/>
      <c r="CZ181" s="48"/>
      <c r="DA181" s="48"/>
      <c r="DB181" s="48"/>
      <c r="DD181" s="48"/>
      <c r="DE181" s="48"/>
      <c r="DF181" s="48"/>
      <c r="DH181" s="48"/>
      <c r="DI181" s="48"/>
      <c r="DJ181" s="48"/>
      <c r="DL181" s="48"/>
      <c r="DM181" s="48"/>
      <c r="DN181" s="48"/>
      <c r="DP181" s="48"/>
      <c r="DQ181" s="48"/>
      <c r="DR181" s="48"/>
      <c r="DT181" s="48"/>
      <c r="DU181" s="48"/>
      <c r="DV181" s="48"/>
      <c r="DX181" s="48"/>
      <c r="DY181" s="48"/>
      <c r="DZ181" s="48"/>
      <c r="EB181" s="48"/>
      <c r="EC181" s="48"/>
      <c r="ED181" s="48"/>
      <c r="EF181" s="48"/>
      <c r="EG181" s="48"/>
      <c r="EH181" s="48"/>
      <c r="EJ181" s="48"/>
      <c r="EK181" s="48"/>
      <c r="EL181" s="48"/>
      <c r="EN181" s="48"/>
      <c r="EO181" s="48"/>
      <c r="EP181" s="48"/>
    </row>
    <row r="182" spans="1:146" s="50" customFormat="1" ht="15" hidden="1" customHeight="1" x14ac:dyDescent="0.2">
      <c r="A182" s="48"/>
      <c r="B182" s="59" t="s">
        <v>335</v>
      </c>
      <c r="C182" s="59" t="s">
        <v>336</v>
      </c>
      <c r="D182" s="60">
        <v>0</v>
      </c>
      <c r="E182" s="60">
        <v>0</v>
      </c>
      <c r="F182" s="60">
        <f t="shared" si="67"/>
        <v>0</v>
      </c>
      <c r="G182" s="60">
        <v>0</v>
      </c>
      <c r="H182" s="60">
        <v>0</v>
      </c>
      <c r="I182" s="60">
        <f t="shared" si="62"/>
        <v>0</v>
      </c>
      <c r="J182" s="60">
        <f t="shared" si="63"/>
        <v>0</v>
      </c>
      <c r="K182" s="48"/>
      <c r="L182" s="48"/>
      <c r="M182" s="86">
        <v>0</v>
      </c>
      <c r="N182" s="58">
        <f t="shared" si="52"/>
        <v>0</v>
      </c>
      <c r="P182" s="48"/>
      <c r="Q182" s="48"/>
      <c r="R182" s="48"/>
      <c r="T182" s="48"/>
      <c r="U182" s="48"/>
      <c r="V182" s="48"/>
      <c r="X182" s="48"/>
      <c r="Y182" s="48"/>
      <c r="Z182" s="48"/>
      <c r="AB182" s="48"/>
      <c r="AC182" s="48"/>
      <c r="AD182" s="48"/>
      <c r="AF182" s="48"/>
      <c r="AG182" s="48"/>
      <c r="AH182" s="48"/>
      <c r="AJ182" s="48"/>
      <c r="AK182" s="48"/>
      <c r="AL182" s="48"/>
      <c r="AN182" s="48"/>
      <c r="AO182" s="48"/>
      <c r="AP182" s="48"/>
      <c r="AR182" s="48"/>
      <c r="AS182" s="48"/>
      <c r="AT182" s="48"/>
      <c r="AV182" s="48"/>
      <c r="AW182" s="48"/>
      <c r="AX182" s="48"/>
      <c r="AZ182" s="48"/>
      <c r="BA182" s="48"/>
      <c r="BB182" s="48"/>
      <c r="BD182" s="48"/>
      <c r="BE182" s="48"/>
      <c r="BF182" s="48"/>
      <c r="BH182" s="48"/>
      <c r="BI182" s="48"/>
      <c r="BJ182" s="48"/>
      <c r="BL182" s="48"/>
      <c r="BM182" s="48"/>
      <c r="BN182" s="48"/>
      <c r="BP182" s="48"/>
      <c r="BQ182" s="48"/>
      <c r="BR182" s="48"/>
      <c r="BT182" s="48"/>
      <c r="BU182" s="48"/>
      <c r="BV182" s="48"/>
      <c r="BX182" s="48"/>
      <c r="BY182" s="48"/>
      <c r="BZ182" s="48"/>
      <c r="CB182" s="48"/>
      <c r="CC182" s="48"/>
      <c r="CD182" s="48"/>
      <c r="CF182" s="48"/>
      <c r="CG182" s="48"/>
      <c r="CH182" s="48"/>
      <c r="CJ182" s="48"/>
      <c r="CK182" s="48"/>
      <c r="CL182" s="48"/>
      <c r="CN182" s="48"/>
      <c r="CO182" s="48"/>
      <c r="CP182" s="48"/>
      <c r="CR182" s="48"/>
      <c r="CS182" s="48"/>
      <c r="CT182" s="48"/>
      <c r="CV182" s="48"/>
      <c r="CW182" s="48"/>
      <c r="CX182" s="48"/>
      <c r="CZ182" s="48"/>
      <c r="DA182" s="48"/>
      <c r="DB182" s="48"/>
      <c r="DD182" s="48"/>
      <c r="DE182" s="48"/>
      <c r="DF182" s="48"/>
      <c r="DH182" s="48"/>
      <c r="DI182" s="48"/>
      <c r="DJ182" s="48"/>
      <c r="DL182" s="48"/>
      <c r="DM182" s="48"/>
      <c r="DN182" s="48"/>
      <c r="DP182" s="48"/>
      <c r="DQ182" s="48"/>
      <c r="DR182" s="48"/>
      <c r="DT182" s="48"/>
      <c r="DU182" s="48"/>
      <c r="DV182" s="48"/>
      <c r="DX182" s="48"/>
      <c r="DY182" s="48"/>
      <c r="DZ182" s="48"/>
      <c r="EB182" s="48"/>
      <c r="EC182" s="48"/>
      <c r="ED182" s="48"/>
      <c r="EF182" s="48"/>
      <c r="EG182" s="48"/>
      <c r="EH182" s="48"/>
      <c r="EJ182" s="48"/>
      <c r="EK182" s="48"/>
      <c r="EL182" s="48"/>
      <c r="EN182" s="48"/>
      <c r="EO182" s="48"/>
      <c r="EP182" s="48"/>
    </row>
    <row r="183" spans="1:146" s="50" customFormat="1" ht="15" hidden="1" customHeight="1" x14ac:dyDescent="0.2">
      <c r="A183" s="48"/>
      <c r="B183" s="59" t="s">
        <v>337</v>
      </c>
      <c r="C183" s="59" t="s">
        <v>338</v>
      </c>
      <c r="D183" s="60">
        <v>0</v>
      </c>
      <c r="E183" s="60">
        <v>0</v>
      </c>
      <c r="F183" s="60">
        <f t="shared" si="67"/>
        <v>0</v>
      </c>
      <c r="G183" s="60">
        <v>0</v>
      </c>
      <c r="H183" s="60">
        <v>0</v>
      </c>
      <c r="I183" s="60">
        <f t="shared" si="62"/>
        <v>0</v>
      </c>
      <c r="J183" s="60">
        <f t="shared" si="63"/>
        <v>0</v>
      </c>
      <c r="K183" s="48"/>
      <c r="L183" s="48"/>
      <c r="M183" s="86">
        <v>0</v>
      </c>
      <c r="N183" s="58">
        <f t="shared" si="52"/>
        <v>0</v>
      </c>
      <c r="P183" s="48"/>
      <c r="Q183" s="48"/>
      <c r="R183" s="48"/>
      <c r="T183" s="48"/>
      <c r="U183" s="48"/>
      <c r="V183" s="48"/>
      <c r="X183" s="48"/>
      <c r="Y183" s="48"/>
      <c r="Z183" s="48"/>
      <c r="AB183" s="48"/>
      <c r="AC183" s="48"/>
      <c r="AD183" s="48"/>
      <c r="AF183" s="48"/>
      <c r="AG183" s="48"/>
      <c r="AH183" s="48"/>
      <c r="AJ183" s="48"/>
      <c r="AK183" s="48"/>
      <c r="AL183" s="48"/>
      <c r="AN183" s="48"/>
      <c r="AO183" s="48"/>
      <c r="AP183" s="48"/>
      <c r="AR183" s="48"/>
      <c r="AS183" s="48"/>
      <c r="AT183" s="48"/>
      <c r="AV183" s="48"/>
      <c r="AW183" s="48"/>
      <c r="AX183" s="48"/>
      <c r="AZ183" s="48"/>
      <c r="BA183" s="48"/>
      <c r="BB183" s="48"/>
      <c r="BD183" s="48"/>
      <c r="BE183" s="48"/>
      <c r="BF183" s="48"/>
      <c r="BH183" s="48"/>
      <c r="BI183" s="48"/>
      <c r="BJ183" s="48"/>
      <c r="BL183" s="48"/>
      <c r="BM183" s="48"/>
      <c r="BN183" s="48"/>
      <c r="BP183" s="48"/>
      <c r="BQ183" s="48"/>
      <c r="BR183" s="48"/>
      <c r="BT183" s="48"/>
      <c r="BU183" s="48"/>
      <c r="BV183" s="48"/>
      <c r="BX183" s="48"/>
      <c r="BY183" s="48"/>
      <c r="BZ183" s="48"/>
      <c r="CB183" s="48"/>
      <c r="CC183" s="48"/>
      <c r="CD183" s="48"/>
      <c r="CF183" s="48"/>
      <c r="CG183" s="48"/>
      <c r="CH183" s="48"/>
      <c r="CJ183" s="48"/>
      <c r="CK183" s="48"/>
      <c r="CL183" s="48"/>
      <c r="CN183" s="48"/>
      <c r="CO183" s="48"/>
      <c r="CP183" s="48"/>
      <c r="CR183" s="48"/>
      <c r="CS183" s="48"/>
      <c r="CT183" s="48"/>
      <c r="CV183" s="48"/>
      <c r="CW183" s="48"/>
      <c r="CX183" s="48"/>
      <c r="CZ183" s="48"/>
      <c r="DA183" s="48"/>
      <c r="DB183" s="48"/>
      <c r="DD183" s="48"/>
      <c r="DE183" s="48"/>
      <c r="DF183" s="48"/>
      <c r="DH183" s="48"/>
      <c r="DI183" s="48"/>
      <c r="DJ183" s="48"/>
      <c r="DL183" s="48"/>
      <c r="DM183" s="48"/>
      <c r="DN183" s="48"/>
      <c r="DP183" s="48"/>
      <c r="DQ183" s="48"/>
      <c r="DR183" s="48"/>
      <c r="DT183" s="48"/>
      <c r="DU183" s="48"/>
      <c r="DV183" s="48"/>
      <c r="DX183" s="48"/>
      <c r="DY183" s="48"/>
      <c r="DZ183" s="48"/>
      <c r="EB183" s="48"/>
      <c r="EC183" s="48"/>
      <c r="ED183" s="48"/>
      <c r="EF183" s="48"/>
      <c r="EG183" s="48"/>
      <c r="EH183" s="48"/>
      <c r="EJ183" s="48"/>
      <c r="EK183" s="48"/>
      <c r="EL183" s="48"/>
      <c r="EN183" s="48"/>
      <c r="EO183" s="48"/>
      <c r="EP183" s="48"/>
    </row>
    <row r="184" spans="1:146" s="50" customFormat="1" ht="15" hidden="1" customHeight="1" x14ac:dyDescent="0.2">
      <c r="A184" s="48"/>
      <c r="B184" s="59" t="s">
        <v>339</v>
      </c>
      <c r="C184" s="59" t="s">
        <v>340</v>
      </c>
      <c r="D184" s="60">
        <v>0</v>
      </c>
      <c r="E184" s="60">
        <v>0</v>
      </c>
      <c r="F184" s="60">
        <f t="shared" si="67"/>
        <v>0</v>
      </c>
      <c r="G184" s="60">
        <v>0</v>
      </c>
      <c r="H184" s="60">
        <v>0</v>
      </c>
      <c r="I184" s="60">
        <f t="shared" si="62"/>
        <v>0</v>
      </c>
      <c r="J184" s="60">
        <f t="shared" si="63"/>
        <v>0</v>
      </c>
      <c r="K184" s="48"/>
      <c r="L184" s="48"/>
      <c r="M184" s="86">
        <v>0</v>
      </c>
      <c r="N184" s="58">
        <f t="shared" si="52"/>
        <v>0</v>
      </c>
      <c r="P184" s="48"/>
      <c r="Q184" s="48"/>
      <c r="R184" s="48"/>
      <c r="T184" s="48"/>
      <c r="U184" s="48"/>
      <c r="V184" s="48"/>
      <c r="X184" s="48"/>
      <c r="Y184" s="48"/>
      <c r="Z184" s="48"/>
      <c r="AB184" s="48"/>
      <c r="AC184" s="48"/>
      <c r="AD184" s="48"/>
      <c r="AF184" s="48"/>
      <c r="AG184" s="48"/>
      <c r="AH184" s="48"/>
      <c r="AJ184" s="48"/>
      <c r="AK184" s="48"/>
      <c r="AL184" s="48"/>
      <c r="AN184" s="48"/>
      <c r="AO184" s="48"/>
      <c r="AP184" s="48"/>
      <c r="AR184" s="48"/>
      <c r="AS184" s="48"/>
      <c r="AT184" s="48"/>
      <c r="AV184" s="48"/>
      <c r="AW184" s="48"/>
      <c r="AX184" s="48"/>
      <c r="AZ184" s="48"/>
      <c r="BA184" s="48"/>
      <c r="BB184" s="48"/>
      <c r="BD184" s="48"/>
      <c r="BE184" s="48"/>
      <c r="BF184" s="48"/>
      <c r="BH184" s="48"/>
      <c r="BI184" s="48"/>
      <c r="BJ184" s="48"/>
      <c r="BL184" s="48"/>
      <c r="BM184" s="48"/>
      <c r="BN184" s="48"/>
      <c r="BP184" s="48"/>
      <c r="BQ184" s="48"/>
      <c r="BR184" s="48"/>
      <c r="BT184" s="48"/>
      <c r="BU184" s="48"/>
      <c r="BV184" s="48"/>
      <c r="BX184" s="48"/>
      <c r="BY184" s="48"/>
      <c r="BZ184" s="48"/>
      <c r="CB184" s="48"/>
      <c r="CC184" s="48"/>
      <c r="CD184" s="48"/>
      <c r="CF184" s="48"/>
      <c r="CG184" s="48"/>
      <c r="CH184" s="48"/>
      <c r="CJ184" s="48"/>
      <c r="CK184" s="48"/>
      <c r="CL184" s="48"/>
      <c r="CN184" s="48"/>
      <c r="CO184" s="48"/>
      <c r="CP184" s="48"/>
      <c r="CR184" s="48"/>
      <c r="CS184" s="48"/>
      <c r="CT184" s="48"/>
      <c r="CV184" s="48"/>
      <c r="CW184" s="48"/>
      <c r="CX184" s="48"/>
      <c r="CZ184" s="48"/>
      <c r="DA184" s="48"/>
      <c r="DB184" s="48"/>
      <c r="DD184" s="48"/>
      <c r="DE184" s="48"/>
      <c r="DF184" s="48"/>
      <c r="DH184" s="48"/>
      <c r="DI184" s="48"/>
      <c r="DJ184" s="48"/>
      <c r="DL184" s="48"/>
      <c r="DM184" s="48"/>
      <c r="DN184" s="48"/>
      <c r="DP184" s="48"/>
      <c r="DQ184" s="48"/>
      <c r="DR184" s="48"/>
      <c r="DT184" s="48"/>
      <c r="DU184" s="48"/>
      <c r="DV184" s="48"/>
      <c r="DX184" s="48"/>
      <c r="DY184" s="48"/>
      <c r="DZ184" s="48"/>
      <c r="EB184" s="48"/>
      <c r="EC184" s="48"/>
      <c r="ED184" s="48"/>
      <c r="EF184" s="48"/>
      <c r="EG184" s="48"/>
      <c r="EH184" s="48"/>
      <c r="EJ184" s="48"/>
      <c r="EK184" s="48"/>
      <c r="EL184" s="48"/>
      <c r="EN184" s="48"/>
      <c r="EO184" s="48"/>
      <c r="EP184" s="48"/>
    </row>
    <row r="185" spans="1:146" s="50" customFormat="1" ht="15" hidden="1" customHeight="1" x14ac:dyDescent="0.2">
      <c r="A185" s="48"/>
      <c r="B185" s="59" t="s">
        <v>341</v>
      </c>
      <c r="C185" s="59" t="s">
        <v>342</v>
      </c>
      <c r="D185" s="60">
        <v>0</v>
      </c>
      <c r="E185" s="60">
        <v>0</v>
      </c>
      <c r="F185" s="60">
        <f t="shared" si="67"/>
        <v>0</v>
      </c>
      <c r="G185" s="60">
        <v>0</v>
      </c>
      <c r="H185" s="60">
        <v>0</v>
      </c>
      <c r="I185" s="60">
        <f t="shared" si="62"/>
        <v>0</v>
      </c>
      <c r="J185" s="60">
        <f t="shared" si="63"/>
        <v>0</v>
      </c>
      <c r="K185" s="93">
        <f>+I185-'[2]Presupuestado vs. Recaudado'!$D$16</f>
        <v>-115000</v>
      </c>
      <c r="L185" s="107"/>
      <c r="M185" s="86"/>
      <c r="N185" s="58"/>
      <c r="P185" s="48"/>
      <c r="Q185" s="48"/>
      <c r="R185" s="48"/>
      <c r="T185" s="48"/>
      <c r="U185" s="48"/>
      <c r="V185" s="48"/>
      <c r="X185" s="48"/>
      <c r="Y185" s="48"/>
      <c r="Z185" s="48"/>
      <c r="AB185" s="48"/>
      <c r="AC185" s="48"/>
      <c r="AD185" s="48"/>
      <c r="AF185" s="48"/>
      <c r="AG185" s="48"/>
      <c r="AH185" s="48"/>
      <c r="AJ185" s="48"/>
      <c r="AK185" s="48"/>
      <c r="AL185" s="48"/>
      <c r="AN185" s="48"/>
      <c r="AO185" s="48"/>
      <c r="AP185" s="48"/>
      <c r="AR185" s="48"/>
      <c r="AS185" s="48"/>
      <c r="AT185" s="48"/>
      <c r="AV185" s="48"/>
      <c r="AW185" s="48"/>
      <c r="AX185" s="48"/>
      <c r="AZ185" s="48"/>
      <c r="BA185" s="48"/>
      <c r="BB185" s="48"/>
      <c r="BD185" s="48"/>
      <c r="BE185" s="48"/>
      <c r="BF185" s="48"/>
      <c r="BH185" s="48"/>
      <c r="BI185" s="48"/>
      <c r="BJ185" s="48"/>
      <c r="BL185" s="48"/>
      <c r="BM185" s="48"/>
      <c r="BN185" s="48"/>
      <c r="BP185" s="48"/>
      <c r="BQ185" s="48"/>
      <c r="BR185" s="48"/>
      <c r="BT185" s="48"/>
      <c r="BU185" s="48"/>
      <c r="BV185" s="48"/>
      <c r="BX185" s="48"/>
      <c r="BY185" s="48"/>
      <c r="BZ185" s="48"/>
      <c r="CB185" s="48"/>
      <c r="CC185" s="48"/>
      <c r="CD185" s="48"/>
      <c r="CF185" s="48"/>
      <c r="CG185" s="48"/>
      <c r="CH185" s="48"/>
      <c r="CJ185" s="48"/>
      <c r="CK185" s="48"/>
      <c r="CL185" s="48"/>
      <c r="CN185" s="48"/>
      <c r="CO185" s="48"/>
      <c r="CP185" s="48"/>
      <c r="CR185" s="48"/>
      <c r="CS185" s="48"/>
      <c r="CT185" s="48"/>
      <c r="CV185" s="48"/>
      <c r="CW185" s="48"/>
      <c r="CX185" s="48"/>
      <c r="CZ185" s="48"/>
      <c r="DA185" s="48"/>
      <c r="DB185" s="48"/>
      <c r="DD185" s="48"/>
      <c r="DE185" s="48"/>
      <c r="DF185" s="48"/>
      <c r="DH185" s="48"/>
      <c r="DI185" s="48"/>
      <c r="DJ185" s="48"/>
      <c r="DL185" s="48"/>
      <c r="DM185" s="48"/>
      <c r="DN185" s="48"/>
      <c r="DP185" s="48"/>
      <c r="DQ185" s="48"/>
      <c r="DR185" s="48"/>
      <c r="DT185" s="48"/>
      <c r="DU185" s="48"/>
      <c r="DV185" s="48"/>
      <c r="DX185" s="48"/>
      <c r="DY185" s="48"/>
      <c r="DZ185" s="48"/>
      <c r="EB185" s="48"/>
      <c r="EC185" s="48"/>
      <c r="ED185" s="48"/>
      <c r="EF185" s="48"/>
      <c r="EG185" s="48"/>
      <c r="EH185" s="48"/>
      <c r="EJ185" s="48"/>
      <c r="EK185" s="48"/>
      <c r="EL185" s="48"/>
      <c r="EN185" s="48"/>
      <c r="EO185" s="48"/>
      <c r="EP185" s="48"/>
    </row>
    <row r="186" spans="1:146" s="50" customFormat="1" ht="15" hidden="1" customHeight="1" x14ac:dyDescent="0.2">
      <c r="A186" s="48"/>
      <c r="B186" s="59" t="s">
        <v>343</v>
      </c>
      <c r="C186" s="59" t="s">
        <v>344</v>
      </c>
      <c r="D186" s="60">
        <v>0</v>
      </c>
      <c r="E186" s="60">
        <v>0</v>
      </c>
      <c r="F186" s="60">
        <f t="shared" si="67"/>
        <v>0</v>
      </c>
      <c r="G186" s="60">
        <v>0</v>
      </c>
      <c r="H186" s="60">
        <v>0</v>
      </c>
      <c r="I186" s="60">
        <f t="shared" si="62"/>
        <v>0</v>
      </c>
      <c r="J186" s="60">
        <f t="shared" si="63"/>
        <v>0</v>
      </c>
      <c r="K186" s="48"/>
      <c r="L186" s="48"/>
      <c r="M186" s="86">
        <v>0</v>
      </c>
      <c r="N186" s="58">
        <f t="shared" si="52"/>
        <v>0</v>
      </c>
      <c r="P186" s="48"/>
      <c r="Q186" s="48"/>
      <c r="R186" s="48"/>
      <c r="T186" s="48"/>
      <c r="U186" s="48"/>
      <c r="V186" s="48"/>
      <c r="X186" s="48"/>
      <c r="Y186" s="48"/>
      <c r="Z186" s="48"/>
      <c r="AB186" s="48"/>
      <c r="AC186" s="48"/>
      <c r="AD186" s="48"/>
      <c r="AF186" s="48"/>
      <c r="AG186" s="48"/>
      <c r="AH186" s="48"/>
      <c r="AJ186" s="48"/>
      <c r="AK186" s="48"/>
      <c r="AL186" s="48"/>
      <c r="AN186" s="48"/>
      <c r="AO186" s="48"/>
      <c r="AP186" s="48"/>
      <c r="AR186" s="48"/>
      <c r="AS186" s="48"/>
      <c r="AT186" s="48"/>
      <c r="AV186" s="48"/>
      <c r="AW186" s="48"/>
      <c r="AX186" s="48"/>
      <c r="AZ186" s="48"/>
      <c r="BA186" s="48"/>
      <c r="BB186" s="48"/>
      <c r="BD186" s="48"/>
      <c r="BE186" s="48"/>
      <c r="BF186" s="48"/>
      <c r="BH186" s="48"/>
      <c r="BI186" s="48"/>
      <c r="BJ186" s="48"/>
      <c r="BL186" s="48"/>
      <c r="BM186" s="48"/>
      <c r="BN186" s="48"/>
      <c r="BP186" s="48"/>
      <c r="BQ186" s="48"/>
      <c r="BR186" s="48"/>
      <c r="BT186" s="48"/>
      <c r="BU186" s="48"/>
      <c r="BV186" s="48"/>
      <c r="BX186" s="48"/>
      <c r="BY186" s="48"/>
      <c r="BZ186" s="48"/>
      <c r="CB186" s="48"/>
      <c r="CC186" s="48"/>
      <c r="CD186" s="48"/>
      <c r="CF186" s="48"/>
      <c r="CG186" s="48"/>
      <c r="CH186" s="48"/>
      <c r="CJ186" s="48"/>
      <c r="CK186" s="48"/>
      <c r="CL186" s="48"/>
      <c r="CN186" s="48"/>
      <c r="CO186" s="48"/>
      <c r="CP186" s="48"/>
      <c r="CR186" s="48"/>
      <c r="CS186" s="48"/>
      <c r="CT186" s="48"/>
      <c r="CV186" s="48"/>
      <c r="CW186" s="48"/>
      <c r="CX186" s="48"/>
      <c r="CZ186" s="48"/>
      <c r="DA186" s="48"/>
      <c r="DB186" s="48"/>
      <c r="DD186" s="48"/>
      <c r="DE186" s="48"/>
      <c r="DF186" s="48"/>
      <c r="DH186" s="48"/>
      <c r="DI186" s="48"/>
      <c r="DJ186" s="48"/>
      <c r="DL186" s="48"/>
      <c r="DM186" s="48"/>
      <c r="DN186" s="48"/>
      <c r="DP186" s="48"/>
      <c r="DQ186" s="48"/>
      <c r="DR186" s="48"/>
      <c r="DT186" s="48"/>
      <c r="DU186" s="48"/>
      <c r="DV186" s="48"/>
      <c r="DX186" s="48"/>
      <c r="DY186" s="48"/>
      <c r="DZ186" s="48"/>
      <c r="EB186" s="48"/>
      <c r="EC186" s="48"/>
      <c r="ED186" s="48"/>
      <c r="EF186" s="48"/>
      <c r="EG186" s="48"/>
      <c r="EH186" s="48"/>
      <c r="EJ186" s="48"/>
      <c r="EK186" s="48"/>
      <c r="EL186" s="48"/>
      <c r="EN186" s="48"/>
      <c r="EO186" s="48"/>
      <c r="EP186" s="48"/>
    </row>
    <row r="187" spans="1:146" s="57" customFormat="1" ht="15" hidden="1" customHeight="1" x14ac:dyDescent="0.2">
      <c r="A187" s="53"/>
      <c r="B187" s="55" t="s">
        <v>345</v>
      </c>
      <c r="C187" s="55" t="s">
        <v>346</v>
      </c>
      <c r="D187" s="56">
        <f t="shared" ref="D187:J187" si="68">+D188+D196</f>
        <v>0</v>
      </c>
      <c r="E187" s="56">
        <f t="shared" si="68"/>
        <v>0</v>
      </c>
      <c r="F187" s="56">
        <f t="shared" si="68"/>
        <v>0</v>
      </c>
      <c r="G187" s="56">
        <f t="shared" si="68"/>
        <v>0</v>
      </c>
      <c r="H187" s="56">
        <f t="shared" si="68"/>
        <v>0</v>
      </c>
      <c r="I187" s="56">
        <f t="shared" si="68"/>
        <v>0</v>
      </c>
      <c r="J187" s="56">
        <f t="shared" si="68"/>
        <v>0</v>
      </c>
      <c r="K187" s="53"/>
      <c r="L187" s="53"/>
      <c r="M187" s="58">
        <v>0</v>
      </c>
      <c r="N187" s="58">
        <f t="shared" si="52"/>
        <v>0</v>
      </c>
      <c r="P187" s="53"/>
      <c r="Q187" s="53"/>
      <c r="R187" s="53"/>
      <c r="T187" s="53"/>
      <c r="U187" s="53"/>
      <c r="V187" s="53"/>
      <c r="X187" s="53"/>
      <c r="Y187" s="53"/>
      <c r="Z187" s="53"/>
      <c r="AB187" s="53"/>
      <c r="AC187" s="53"/>
      <c r="AD187" s="53"/>
      <c r="AF187" s="53"/>
      <c r="AG187" s="53"/>
      <c r="AH187" s="53"/>
      <c r="AJ187" s="53"/>
      <c r="AK187" s="53"/>
      <c r="AL187" s="53"/>
      <c r="AN187" s="53"/>
      <c r="AO187" s="53"/>
      <c r="AP187" s="53"/>
      <c r="AR187" s="53"/>
      <c r="AS187" s="53"/>
      <c r="AT187" s="53"/>
      <c r="AV187" s="53"/>
      <c r="AW187" s="53"/>
      <c r="AX187" s="53"/>
      <c r="AZ187" s="53"/>
      <c r="BA187" s="53"/>
      <c r="BB187" s="53"/>
      <c r="BD187" s="53"/>
      <c r="BE187" s="53"/>
      <c r="BF187" s="53"/>
      <c r="BH187" s="53"/>
      <c r="BI187" s="53"/>
      <c r="BJ187" s="53"/>
      <c r="BL187" s="53"/>
      <c r="BM187" s="53"/>
      <c r="BN187" s="53"/>
      <c r="BP187" s="53"/>
      <c r="BQ187" s="53"/>
      <c r="BR187" s="53"/>
      <c r="BT187" s="53"/>
      <c r="BU187" s="53"/>
      <c r="BV187" s="53"/>
      <c r="BX187" s="53"/>
      <c r="BY187" s="53"/>
      <c r="BZ187" s="53"/>
      <c r="CB187" s="53"/>
      <c r="CC187" s="53"/>
      <c r="CD187" s="53"/>
      <c r="CF187" s="53"/>
      <c r="CG187" s="53"/>
      <c r="CH187" s="53"/>
      <c r="CJ187" s="53"/>
      <c r="CK187" s="53"/>
      <c r="CL187" s="53"/>
      <c r="CN187" s="53"/>
      <c r="CO187" s="53"/>
      <c r="CP187" s="53"/>
      <c r="CR187" s="53"/>
      <c r="CS187" s="53"/>
      <c r="CT187" s="53"/>
      <c r="CV187" s="53"/>
      <c r="CW187" s="53"/>
      <c r="CX187" s="53"/>
      <c r="CZ187" s="53"/>
      <c r="DA187" s="53"/>
      <c r="DB187" s="53"/>
      <c r="DD187" s="53"/>
      <c r="DE187" s="53"/>
      <c r="DF187" s="53"/>
      <c r="DH187" s="53"/>
      <c r="DI187" s="53"/>
      <c r="DJ187" s="53"/>
      <c r="DL187" s="53"/>
      <c r="DM187" s="53"/>
      <c r="DN187" s="53"/>
      <c r="DP187" s="53"/>
      <c r="DQ187" s="53"/>
      <c r="DR187" s="53"/>
      <c r="DT187" s="53"/>
      <c r="DU187" s="53"/>
      <c r="DV187" s="53"/>
      <c r="DX187" s="53"/>
      <c r="DY187" s="53"/>
      <c r="DZ187" s="53"/>
      <c r="EB187" s="53"/>
      <c r="EC187" s="53"/>
      <c r="ED187" s="53"/>
      <c r="EF187" s="53"/>
      <c r="EG187" s="53"/>
      <c r="EH187" s="53"/>
      <c r="EJ187" s="53"/>
      <c r="EK187" s="53"/>
      <c r="EL187" s="53"/>
      <c r="EN187" s="53"/>
      <c r="EO187" s="53"/>
      <c r="EP187" s="53"/>
    </row>
    <row r="188" spans="1:146" s="57" customFormat="1" ht="15" hidden="1" customHeight="1" x14ac:dyDescent="0.2">
      <c r="A188" s="53"/>
      <c r="B188" s="55" t="s">
        <v>347</v>
      </c>
      <c r="C188" s="55" t="s">
        <v>348</v>
      </c>
      <c r="D188" s="56">
        <f t="shared" ref="D188:J188" si="69">+D189+D193+D194+D195</f>
        <v>0</v>
      </c>
      <c r="E188" s="56">
        <f t="shared" si="69"/>
        <v>0</v>
      </c>
      <c r="F188" s="56">
        <f t="shared" si="69"/>
        <v>0</v>
      </c>
      <c r="G188" s="56">
        <f t="shared" si="69"/>
        <v>0</v>
      </c>
      <c r="H188" s="56">
        <f t="shared" si="69"/>
        <v>0</v>
      </c>
      <c r="I188" s="56">
        <f t="shared" si="69"/>
        <v>0</v>
      </c>
      <c r="J188" s="56">
        <f t="shared" si="69"/>
        <v>0</v>
      </c>
      <c r="K188" s="53"/>
      <c r="L188" s="53"/>
      <c r="M188" s="58">
        <v>0</v>
      </c>
      <c r="N188" s="58">
        <f t="shared" si="52"/>
        <v>0</v>
      </c>
      <c r="P188" s="53"/>
      <c r="Q188" s="53"/>
      <c r="R188" s="53"/>
      <c r="T188" s="53"/>
      <c r="U188" s="53"/>
      <c r="V188" s="53"/>
      <c r="X188" s="53"/>
      <c r="Y188" s="53"/>
      <c r="Z188" s="53"/>
      <c r="AB188" s="53"/>
      <c r="AC188" s="53"/>
      <c r="AD188" s="53"/>
      <c r="AF188" s="53"/>
      <c r="AG188" s="53"/>
      <c r="AH188" s="53"/>
      <c r="AJ188" s="53"/>
      <c r="AK188" s="53"/>
      <c r="AL188" s="53"/>
      <c r="AN188" s="53"/>
      <c r="AO188" s="53"/>
      <c r="AP188" s="53"/>
      <c r="AR188" s="53"/>
      <c r="AS188" s="53"/>
      <c r="AT188" s="53"/>
      <c r="AV188" s="53"/>
      <c r="AW188" s="53"/>
      <c r="AX188" s="53"/>
      <c r="AZ188" s="53"/>
      <c r="BA188" s="53"/>
      <c r="BB188" s="53"/>
      <c r="BD188" s="53"/>
      <c r="BE188" s="53"/>
      <c r="BF188" s="53"/>
      <c r="BH188" s="53"/>
      <c r="BI188" s="53"/>
      <c r="BJ188" s="53"/>
      <c r="BL188" s="53"/>
      <c r="BM188" s="53"/>
      <c r="BN188" s="53"/>
      <c r="BP188" s="53"/>
      <c r="BQ188" s="53"/>
      <c r="BR188" s="53"/>
      <c r="BT188" s="53"/>
      <c r="BU188" s="53"/>
      <c r="BV188" s="53"/>
      <c r="BX188" s="53"/>
      <c r="BY188" s="53"/>
      <c r="BZ188" s="53"/>
      <c r="CB188" s="53"/>
      <c r="CC188" s="53"/>
      <c r="CD188" s="53"/>
      <c r="CF188" s="53"/>
      <c r="CG188" s="53"/>
      <c r="CH188" s="53"/>
      <c r="CJ188" s="53"/>
      <c r="CK188" s="53"/>
      <c r="CL188" s="53"/>
      <c r="CN188" s="53"/>
      <c r="CO188" s="53"/>
      <c r="CP188" s="53"/>
      <c r="CR188" s="53"/>
      <c r="CS188" s="53"/>
      <c r="CT188" s="53"/>
      <c r="CV188" s="53"/>
      <c r="CW188" s="53"/>
      <c r="CX188" s="53"/>
      <c r="CZ188" s="53"/>
      <c r="DA188" s="53"/>
      <c r="DB188" s="53"/>
      <c r="DD188" s="53"/>
      <c r="DE188" s="53"/>
      <c r="DF188" s="53"/>
      <c r="DH188" s="53"/>
      <c r="DI188" s="53"/>
      <c r="DJ188" s="53"/>
      <c r="DL188" s="53"/>
      <c r="DM188" s="53"/>
      <c r="DN188" s="53"/>
      <c r="DP188" s="53"/>
      <c r="DQ188" s="53"/>
      <c r="DR188" s="53"/>
      <c r="DT188" s="53"/>
      <c r="DU188" s="53"/>
      <c r="DV188" s="53"/>
      <c r="DX188" s="53"/>
      <c r="DY188" s="53"/>
      <c r="DZ188" s="53"/>
      <c r="EB188" s="53"/>
      <c r="EC188" s="53"/>
      <c r="ED188" s="53"/>
      <c r="EF188" s="53"/>
      <c r="EG188" s="53"/>
      <c r="EH188" s="53"/>
      <c r="EJ188" s="53"/>
      <c r="EK188" s="53"/>
      <c r="EL188" s="53"/>
      <c r="EN188" s="53"/>
      <c r="EO188" s="53"/>
      <c r="EP188" s="53"/>
    </row>
    <row r="189" spans="1:146" s="57" customFormat="1" ht="15" hidden="1" customHeight="1" x14ac:dyDescent="0.2">
      <c r="A189" s="53"/>
      <c r="B189" s="55" t="s">
        <v>349</v>
      </c>
      <c r="C189" s="55" t="s">
        <v>350</v>
      </c>
      <c r="D189" s="56">
        <f>SUM(D190:D192)</f>
        <v>0</v>
      </c>
      <c r="E189" s="56">
        <f t="shared" ref="E189:J189" si="70">SUM(E190:E192)</f>
        <v>0</v>
      </c>
      <c r="F189" s="56">
        <f t="shared" si="70"/>
        <v>0</v>
      </c>
      <c r="G189" s="56">
        <f t="shared" si="70"/>
        <v>0</v>
      </c>
      <c r="H189" s="56">
        <f t="shared" si="70"/>
        <v>0</v>
      </c>
      <c r="I189" s="56">
        <f t="shared" si="70"/>
        <v>0</v>
      </c>
      <c r="J189" s="56">
        <f t="shared" si="70"/>
        <v>0</v>
      </c>
      <c r="K189" s="53"/>
      <c r="L189" s="53"/>
      <c r="M189" s="58">
        <v>0</v>
      </c>
      <c r="N189" s="58">
        <f t="shared" si="52"/>
        <v>0</v>
      </c>
      <c r="P189" s="53"/>
      <c r="Q189" s="53"/>
      <c r="R189" s="53"/>
      <c r="T189" s="53"/>
      <c r="U189" s="53"/>
      <c r="V189" s="53"/>
      <c r="X189" s="53"/>
      <c r="Y189" s="53"/>
      <c r="Z189" s="53"/>
      <c r="AB189" s="53"/>
      <c r="AC189" s="53"/>
      <c r="AD189" s="53"/>
      <c r="AF189" s="53"/>
      <c r="AG189" s="53"/>
      <c r="AH189" s="53"/>
      <c r="AJ189" s="53"/>
      <c r="AK189" s="53"/>
      <c r="AL189" s="53"/>
      <c r="AN189" s="53"/>
      <c r="AO189" s="53"/>
      <c r="AP189" s="53"/>
      <c r="AR189" s="53"/>
      <c r="AS189" s="53"/>
      <c r="AT189" s="53"/>
      <c r="AV189" s="53"/>
      <c r="AW189" s="53"/>
      <c r="AX189" s="53"/>
      <c r="AZ189" s="53"/>
      <c r="BA189" s="53"/>
      <c r="BB189" s="53"/>
      <c r="BD189" s="53"/>
      <c r="BE189" s="53"/>
      <c r="BF189" s="53"/>
      <c r="BH189" s="53"/>
      <c r="BI189" s="53"/>
      <c r="BJ189" s="53"/>
      <c r="BL189" s="53"/>
      <c r="BM189" s="53"/>
      <c r="BN189" s="53"/>
      <c r="BP189" s="53"/>
      <c r="BQ189" s="53"/>
      <c r="BR189" s="53"/>
      <c r="BT189" s="53"/>
      <c r="BU189" s="53"/>
      <c r="BV189" s="53"/>
      <c r="BX189" s="53"/>
      <c r="BY189" s="53"/>
      <c r="BZ189" s="53"/>
      <c r="CB189" s="53"/>
      <c r="CC189" s="53"/>
      <c r="CD189" s="53"/>
      <c r="CF189" s="53"/>
      <c r="CG189" s="53"/>
      <c r="CH189" s="53"/>
      <c r="CJ189" s="53"/>
      <c r="CK189" s="53"/>
      <c r="CL189" s="53"/>
      <c r="CN189" s="53"/>
      <c r="CO189" s="53"/>
      <c r="CP189" s="53"/>
      <c r="CR189" s="53"/>
      <c r="CS189" s="53"/>
      <c r="CT189" s="53"/>
      <c r="CV189" s="53"/>
      <c r="CW189" s="53"/>
      <c r="CX189" s="53"/>
      <c r="CZ189" s="53"/>
      <c r="DA189" s="53"/>
      <c r="DB189" s="53"/>
      <c r="DD189" s="53"/>
      <c r="DE189" s="53"/>
      <c r="DF189" s="53"/>
      <c r="DH189" s="53"/>
      <c r="DI189" s="53"/>
      <c r="DJ189" s="53"/>
      <c r="DL189" s="53"/>
      <c r="DM189" s="53"/>
      <c r="DN189" s="53"/>
      <c r="DP189" s="53"/>
      <c r="DQ189" s="53"/>
      <c r="DR189" s="53"/>
      <c r="DT189" s="53"/>
      <c r="DU189" s="53"/>
      <c r="DV189" s="53"/>
      <c r="DX189" s="53"/>
      <c r="DY189" s="53"/>
      <c r="DZ189" s="53"/>
      <c r="EB189" s="53"/>
      <c r="EC189" s="53"/>
      <c r="ED189" s="53"/>
      <c r="EF189" s="53"/>
      <c r="EG189" s="53"/>
      <c r="EH189" s="53"/>
      <c r="EJ189" s="53"/>
      <c r="EK189" s="53"/>
      <c r="EL189" s="53"/>
      <c r="EN189" s="53"/>
      <c r="EO189" s="53"/>
      <c r="EP189" s="53"/>
    </row>
    <row r="190" spans="1:146" s="50" customFormat="1" ht="15" hidden="1" customHeight="1" x14ac:dyDescent="0.2">
      <c r="A190" s="48"/>
      <c r="B190" s="59" t="s">
        <v>351</v>
      </c>
      <c r="C190" s="59" t="s">
        <v>352</v>
      </c>
      <c r="D190" s="60">
        <v>0</v>
      </c>
      <c r="E190" s="60">
        <v>0</v>
      </c>
      <c r="F190" s="60">
        <f t="shared" ref="F190:F195" si="71">+D190+E190</f>
        <v>0</v>
      </c>
      <c r="G190" s="60">
        <v>0</v>
      </c>
      <c r="H190" s="60">
        <v>0</v>
      </c>
      <c r="I190" s="60">
        <f t="shared" ref="I190:I204" si="72">+G190+H190</f>
        <v>0</v>
      </c>
      <c r="J190" s="60">
        <f t="shared" ref="J190:J204" si="73">+F190-I190</f>
        <v>0</v>
      </c>
      <c r="K190" s="48"/>
      <c r="L190" s="48"/>
      <c r="M190" s="86">
        <v>0</v>
      </c>
      <c r="N190" s="58">
        <f t="shared" si="52"/>
        <v>0</v>
      </c>
      <c r="P190" s="48"/>
      <c r="Q190" s="48"/>
      <c r="R190" s="48"/>
      <c r="T190" s="48"/>
      <c r="U190" s="48"/>
      <c r="V190" s="48"/>
      <c r="X190" s="48"/>
      <c r="Y190" s="48"/>
      <c r="Z190" s="48"/>
      <c r="AB190" s="48"/>
      <c r="AC190" s="48"/>
      <c r="AD190" s="48"/>
      <c r="AF190" s="48"/>
      <c r="AG190" s="48"/>
      <c r="AH190" s="48"/>
      <c r="AJ190" s="48"/>
      <c r="AK190" s="48"/>
      <c r="AL190" s="48"/>
      <c r="AN190" s="48"/>
      <c r="AO190" s="48"/>
      <c r="AP190" s="48"/>
      <c r="AR190" s="48"/>
      <c r="AS190" s="48"/>
      <c r="AT190" s="48"/>
      <c r="AV190" s="48"/>
      <c r="AW190" s="48"/>
      <c r="AX190" s="48"/>
      <c r="AZ190" s="48"/>
      <c r="BA190" s="48"/>
      <c r="BB190" s="48"/>
      <c r="BD190" s="48"/>
      <c r="BE190" s="48"/>
      <c r="BF190" s="48"/>
      <c r="BH190" s="48"/>
      <c r="BI190" s="48"/>
      <c r="BJ190" s="48"/>
      <c r="BL190" s="48"/>
      <c r="BM190" s="48"/>
      <c r="BN190" s="48"/>
      <c r="BP190" s="48"/>
      <c r="BQ190" s="48"/>
      <c r="BR190" s="48"/>
      <c r="BT190" s="48"/>
      <c r="BU190" s="48"/>
      <c r="BV190" s="48"/>
      <c r="BX190" s="48"/>
      <c r="BY190" s="48"/>
      <c r="BZ190" s="48"/>
      <c r="CB190" s="48"/>
      <c r="CC190" s="48"/>
      <c r="CD190" s="48"/>
      <c r="CF190" s="48"/>
      <c r="CG190" s="48"/>
      <c r="CH190" s="48"/>
      <c r="CJ190" s="48"/>
      <c r="CK190" s="48"/>
      <c r="CL190" s="48"/>
      <c r="CN190" s="48"/>
      <c r="CO190" s="48"/>
      <c r="CP190" s="48"/>
      <c r="CR190" s="48"/>
      <c r="CS190" s="48"/>
      <c r="CT190" s="48"/>
      <c r="CV190" s="48"/>
      <c r="CW190" s="48"/>
      <c r="CX190" s="48"/>
      <c r="CZ190" s="48"/>
      <c r="DA190" s="48"/>
      <c r="DB190" s="48"/>
      <c r="DD190" s="48"/>
      <c r="DE190" s="48"/>
      <c r="DF190" s="48"/>
      <c r="DH190" s="48"/>
      <c r="DI190" s="48"/>
      <c r="DJ190" s="48"/>
      <c r="DL190" s="48"/>
      <c r="DM190" s="48"/>
      <c r="DN190" s="48"/>
      <c r="DP190" s="48"/>
      <c r="DQ190" s="48"/>
      <c r="DR190" s="48"/>
      <c r="DT190" s="48"/>
      <c r="DU190" s="48"/>
      <c r="DV190" s="48"/>
      <c r="DX190" s="48"/>
      <c r="DY190" s="48"/>
      <c r="DZ190" s="48"/>
      <c r="EB190" s="48"/>
      <c r="EC190" s="48"/>
      <c r="ED190" s="48"/>
      <c r="EF190" s="48"/>
      <c r="EG190" s="48"/>
      <c r="EH190" s="48"/>
      <c r="EJ190" s="48"/>
      <c r="EK190" s="48"/>
      <c r="EL190" s="48"/>
      <c r="EN190" s="48"/>
      <c r="EO190" s="48"/>
      <c r="EP190" s="48"/>
    </row>
    <row r="191" spans="1:146" s="50" customFormat="1" ht="15" hidden="1" customHeight="1" x14ac:dyDescent="0.2">
      <c r="A191" s="48"/>
      <c r="B191" s="59" t="s">
        <v>353</v>
      </c>
      <c r="C191" s="59" t="s">
        <v>354</v>
      </c>
      <c r="D191" s="60">
        <v>0</v>
      </c>
      <c r="E191" s="60">
        <v>0</v>
      </c>
      <c r="F191" s="60">
        <f t="shared" si="71"/>
        <v>0</v>
      </c>
      <c r="G191" s="60">
        <v>0</v>
      </c>
      <c r="H191" s="60">
        <v>0</v>
      </c>
      <c r="I191" s="60">
        <f t="shared" si="72"/>
        <v>0</v>
      </c>
      <c r="J191" s="60">
        <f t="shared" si="73"/>
        <v>0</v>
      </c>
      <c r="K191" s="48"/>
      <c r="L191" s="48"/>
      <c r="M191" s="86">
        <v>0</v>
      </c>
      <c r="N191" s="58">
        <f t="shared" si="52"/>
        <v>0</v>
      </c>
      <c r="P191" s="48"/>
      <c r="Q191" s="48"/>
      <c r="R191" s="48"/>
      <c r="T191" s="48"/>
      <c r="U191" s="48"/>
      <c r="V191" s="48"/>
      <c r="X191" s="48"/>
      <c r="Y191" s="48"/>
      <c r="Z191" s="48"/>
      <c r="AB191" s="48"/>
      <c r="AC191" s="48"/>
      <c r="AD191" s="48"/>
      <c r="AF191" s="48"/>
      <c r="AG191" s="48"/>
      <c r="AH191" s="48"/>
      <c r="AJ191" s="48"/>
      <c r="AK191" s="48"/>
      <c r="AL191" s="48"/>
      <c r="AN191" s="48"/>
      <c r="AO191" s="48"/>
      <c r="AP191" s="48"/>
      <c r="AR191" s="48"/>
      <c r="AS191" s="48"/>
      <c r="AT191" s="48"/>
      <c r="AV191" s="48"/>
      <c r="AW191" s="48"/>
      <c r="AX191" s="48"/>
      <c r="AZ191" s="48"/>
      <c r="BA191" s="48"/>
      <c r="BB191" s="48"/>
      <c r="BD191" s="48"/>
      <c r="BE191" s="48"/>
      <c r="BF191" s="48"/>
      <c r="BH191" s="48"/>
      <c r="BI191" s="48"/>
      <c r="BJ191" s="48"/>
      <c r="BL191" s="48"/>
      <c r="BM191" s="48"/>
      <c r="BN191" s="48"/>
      <c r="BP191" s="48"/>
      <c r="BQ191" s="48"/>
      <c r="BR191" s="48"/>
      <c r="BT191" s="48"/>
      <c r="BU191" s="48"/>
      <c r="BV191" s="48"/>
      <c r="BX191" s="48"/>
      <c r="BY191" s="48"/>
      <c r="BZ191" s="48"/>
      <c r="CB191" s="48"/>
      <c r="CC191" s="48"/>
      <c r="CD191" s="48"/>
      <c r="CF191" s="48"/>
      <c r="CG191" s="48"/>
      <c r="CH191" s="48"/>
      <c r="CJ191" s="48"/>
      <c r="CK191" s="48"/>
      <c r="CL191" s="48"/>
      <c r="CN191" s="48"/>
      <c r="CO191" s="48"/>
      <c r="CP191" s="48"/>
      <c r="CR191" s="48"/>
      <c r="CS191" s="48"/>
      <c r="CT191" s="48"/>
      <c r="CV191" s="48"/>
      <c r="CW191" s="48"/>
      <c r="CX191" s="48"/>
      <c r="CZ191" s="48"/>
      <c r="DA191" s="48"/>
      <c r="DB191" s="48"/>
      <c r="DD191" s="48"/>
      <c r="DE191" s="48"/>
      <c r="DF191" s="48"/>
      <c r="DH191" s="48"/>
      <c r="DI191" s="48"/>
      <c r="DJ191" s="48"/>
      <c r="DL191" s="48"/>
      <c r="DM191" s="48"/>
      <c r="DN191" s="48"/>
      <c r="DP191" s="48"/>
      <c r="DQ191" s="48"/>
      <c r="DR191" s="48"/>
      <c r="DT191" s="48"/>
      <c r="DU191" s="48"/>
      <c r="DV191" s="48"/>
      <c r="DX191" s="48"/>
      <c r="DY191" s="48"/>
      <c r="DZ191" s="48"/>
      <c r="EB191" s="48"/>
      <c r="EC191" s="48"/>
      <c r="ED191" s="48"/>
      <c r="EF191" s="48"/>
      <c r="EG191" s="48"/>
      <c r="EH191" s="48"/>
      <c r="EJ191" s="48"/>
      <c r="EK191" s="48"/>
      <c r="EL191" s="48"/>
      <c r="EN191" s="48"/>
      <c r="EO191" s="48"/>
      <c r="EP191" s="48"/>
    </row>
    <row r="192" spans="1:146" s="50" customFormat="1" ht="15" hidden="1" customHeight="1" x14ac:dyDescent="0.2">
      <c r="A192" s="48"/>
      <c r="B192" s="59" t="s">
        <v>355</v>
      </c>
      <c r="C192" s="59" t="s">
        <v>356</v>
      </c>
      <c r="D192" s="60">
        <v>0</v>
      </c>
      <c r="E192" s="60">
        <v>0</v>
      </c>
      <c r="F192" s="60">
        <f t="shared" si="71"/>
        <v>0</v>
      </c>
      <c r="G192" s="60">
        <v>0</v>
      </c>
      <c r="H192" s="60">
        <v>0</v>
      </c>
      <c r="I192" s="60">
        <f t="shared" si="72"/>
        <v>0</v>
      </c>
      <c r="J192" s="60">
        <f t="shared" si="73"/>
        <v>0</v>
      </c>
      <c r="K192" s="48"/>
      <c r="L192" s="48"/>
      <c r="M192" s="86">
        <v>0</v>
      </c>
      <c r="N192" s="58">
        <f t="shared" si="52"/>
        <v>0</v>
      </c>
      <c r="P192" s="48"/>
      <c r="Q192" s="48"/>
      <c r="R192" s="48"/>
      <c r="T192" s="48"/>
      <c r="U192" s="48"/>
      <c r="V192" s="48"/>
      <c r="X192" s="48"/>
      <c r="Y192" s="48"/>
      <c r="Z192" s="48"/>
      <c r="AB192" s="48"/>
      <c r="AC192" s="48"/>
      <c r="AD192" s="48"/>
      <c r="AF192" s="48"/>
      <c r="AG192" s="48"/>
      <c r="AH192" s="48"/>
      <c r="AJ192" s="48"/>
      <c r="AK192" s="48"/>
      <c r="AL192" s="48"/>
      <c r="AN192" s="48"/>
      <c r="AO192" s="48"/>
      <c r="AP192" s="48"/>
      <c r="AR192" s="48"/>
      <c r="AS192" s="48"/>
      <c r="AT192" s="48"/>
      <c r="AV192" s="48"/>
      <c r="AW192" s="48"/>
      <c r="AX192" s="48"/>
      <c r="AZ192" s="48"/>
      <c r="BA192" s="48"/>
      <c r="BB192" s="48"/>
      <c r="BD192" s="48"/>
      <c r="BE192" s="48"/>
      <c r="BF192" s="48"/>
      <c r="BH192" s="48"/>
      <c r="BI192" s="48"/>
      <c r="BJ192" s="48"/>
      <c r="BL192" s="48"/>
      <c r="BM192" s="48"/>
      <c r="BN192" s="48"/>
      <c r="BP192" s="48"/>
      <c r="BQ192" s="48"/>
      <c r="BR192" s="48"/>
      <c r="BT192" s="48"/>
      <c r="BU192" s="48"/>
      <c r="BV192" s="48"/>
      <c r="BX192" s="48"/>
      <c r="BY192" s="48"/>
      <c r="BZ192" s="48"/>
      <c r="CB192" s="48"/>
      <c r="CC192" s="48"/>
      <c r="CD192" s="48"/>
      <c r="CF192" s="48"/>
      <c r="CG192" s="48"/>
      <c r="CH192" s="48"/>
      <c r="CJ192" s="48"/>
      <c r="CK192" s="48"/>
      <c r="CL192" s="48"/>
      <c r="CN192" s="48"/>
      <c r="CO192" s="48"/>
      <c r="CP192" s="48"/>
      <c r="CR192" s="48"/>
      <c r="CS192" s="48"/>
      <c r="CT192" s="48"/>
      <c r="CV192" s="48"/>
      <c r="CW192" s="48"/>
      <c r="CX192" s="48"/>
      <c r="CZ192" s="48"/>
      <c r="DA192" s="48"/>
      <c r="DB192" s="48"/>
      <c r="DD192" s="48"/>
      <c r="DE192" s="48"/>
      <c r="DF192" s="48"/>
      <c r="DH192" s="48"/>
      <c r="DI192" s="48"/>
      <c r="DJ192" s="48"/>
      <c r="DL192" s="48"/>
      <c r="DM192" s="48"/>
      <c r="DN192" s="48"/>
      <c r="DP192" s="48"/>
      <c r="DQ192" s="48"/>
      <c r="DR192" s="48"/>
      <c r="DT192" s="48"/>
      <c r="DU192" s="48"/>
      <c r="DV192" s="48"/>
      <c r="DX192" s="48"/>
      <c r="DY192" s="48"/>
      <c r="DZ192" s="48"/>
      <c r="EB192" s="48"/>
      <c r="EC192" s="48"/>
      <c r="ED192" s="48"/>
      <c r="EF192" s="48"/>
      <c r="EG192" s="48"/>
      <c r="EH192" s="48"/>
      <c r="EJ192" s="48"/>
      <c r="EK192" s="48"/>
      <c r="EL192" s="48"/>
      <c r="EN192" s="48"/>
      <c r="EO192" s="48"/>
      <c r="EP192" s="48"/>
    </row>
    <row r="193" spans="1:146" s="50" customFormat="1" ht="15" hidden="1" customHeight="1" x14ac:dyDescent="0.2">
      <c r="A193" s="48"/>
      <c r="B193" s="59" t="s">
        <v>357</v>
      </c>
      <c r="C193" s="59" t="s">
        <v>358</v>
      </c>
      <c r="D193" s="60">
        <v>0</v>
      </c>
      <c r="E193" s="60">
        <v>0</v>
      </c>
      <c r="F193" s="60">
        <f t="shared" si="71"/>
        <v>0</v>
      </c>
      <c r="G193" s="60">
        <v>0</v>
      </c>
      <c r="H193" s="60">
        <v>0</v>
      </c>
      <c r="I193" s="60">
        <f t="shared" si="72"/>
        <v>0</v>
      </c>
      <c r="J193" s="60">
        <f t="shared" si="73"/>
        <v>0</v>
      </c>
      <c r="K193" s="48"/>
      <c r="L193" s="48"/>
      <c r="M193" s="86">
        <v>0</v>
      </c>
      <c r="N193" s="58">
        <f t="shared" si="52"/>
        <v>0</v>
      </c>
      <c r="P193" s="48"/>
      <c r="Q193" s="48"/>
      <c r="R193" s="48"/>
      <c r="T193" s="48"/>
      <c r="U193" s="48"/>
      <c r="V193" s="48"/>
      <c r="X193" s="48"/>
      <c r="Y193" s="48"/>
      <c r="Z193" s="48"/>
      <c r="AB193" s="48"/>
      <c r="AC193" s="48"/>
      <c r="AD193" s="48"/>
      <c r="AF193" s="48"/>
      <c r="AG193" s="48"/>
      <c r="AH193" s="48"/>
      <c r="AJ193" s="48"/>
      <c r="AK193" s="48"/>
      <c r="AL193" s="48"/>
      <c r="AN193" s="48"/>
      <c r="AO193" s="48"/>
      <c r="AP193" s="48"/>
      <c r="AR193" s="48"/>
      <c r="AS193" s="48"/>
      <c r="AT193" s="48"/>
      <c r="AV193" s="48"/>
      <c r="AW193" s="48"/>
      <c r="AX193" s="48"/>
      <c r="AZ193" s="48"/>
      <c r="BA193" s="48"/>
      <c r="BB193" s="48"/>
      <c r="BD193" s="48"/>
      <c r="BE193" s="48"/>
      <c r="BF193" s="48"/>
      <c r="BH193" s="48"/>
      <c r="BI193" s="48"/>
      <c r="BJ193" s="48"/>
      <c r="BL193" s="48"/>
      <c r="BM193" s="48"/>
      <c r="BN193" s="48"/>
      <c r="BP193" s="48"/>
      <c r="BQ193" s="48"/>
      <c r="BR193" s="48"/>
      <c r="BT193" s="48"/>
      <c r="BU193" s="48"/>
      <c r="BV193" s="48"/>
      <c r="BX193" s="48"/>
      <c r="BY193" s="48"/>
      <c r="BZ193" s="48"/>
      <c r="CB193" s="48"/>
      <c r="CC193" s="48"/>
      <c r="CD193" s="48"/>
      <c r="CF193" s="48"/>
      <c r="CG193" s="48"/>
      <c r="CH193" s="48"/>
      <c r="CJ193" s="48"/>
      <c r="CK193" s="48"/>
      <c r="CL193" s="48"/>
      <c r="CN193" s="48"/>
      <c r="CO193" s="48"/>
      <c r="CP193" s="48"/>
      <c r="CR193" s="48"/>
      <c r="CS193" s="48"/>
      <c r="CT193" s="48"/>
      <c r="CV193" s="48"/>
      <c r="CW193" s="48"/>
      <c r="CX193" s="48"/>
      <c r="CZ193" s="48"/>
      <c r="DA193" s="48"/>
      <c r="DB193" s="48"/>
      <c r="DD193" s="48"/>
      <c r="DE193" s="48"/>
      <c r="DF193" s="48"/>
      <c r="DH193" s="48"/>
      <c r="DI193" s="48"/>
      <c r="DJ193" s="48"/>
      <c r="DL193" s="48"/>
      <c r="DM193" s="48"/>
      <c r="DN193" s="48"/>
      <c r="DP193" s="48"/>
      <c r="DQ193" s="48"/>
      <c r="DR193" s="48"/>
      <c r="DT193" s="48"/>
      <c r="DU193" s="48"/>
      <c r="DV193" s="48"/>
      <c r="DX193" s="48"/>
      <c r="DY193" s="48"/>
      <c r="DZ193" s="48"/>
      <c r="EB193" s="48"/>
      <c r="EC193" s="48"/>
      <c r="ED193" s="48"/>
      <c r="EF193" s="48"/>
      <c r="EG193" s="48"/>
      <c r="EH193" s="48"/>
      <c r="EJ193" s="48"/>
      <c r="EK193" s="48"/>
      <c r="EL193" s="48"/>
      <c r="EN193" s="48"/>
      <c r="EO193" s="48"/>
      <c r="EP193" s="48"/>
    </row>
    <row r="194" spans="1:146" s="50" customFormat="1" ht="15" hidden="1" customHeight="1" x14ac:dyDescent="0.2">
      <c r="A194" s="48"/>
      <c r="B194" s="59" t="s">
        <v>359</v>
      </c>
      <c r="C194" s="59" t="s">
        <v>360</v>
      </c>
      <c r="D194" s="60">
        <v>0</v>
      </c>
      <c r="E194" s="60">
        <v>0</v>
      </c>
      <c r="F194" s="60">
        <f t="shared" si="71"/>
        <v>0</v>
      </c>
      <c r="G194" s="60">
        <v>0</v>
      </c>
      <c r="H194" s="60">
        <v>0</v>
      </c>
      <c r="I194" s="60">
        <f t="shared" si="72"/>
        <v>0</v>
      </c>
      <c r="J194" s="60">
        <f t="shared" si="73"/>
        <v>0</v>
      </c>
      <c r="K194" s="48"/>
      <c r="L194" s="48"/>
      <c r="M194" s="86">
        <v>0</v>
      </c>
      <c r="N194" s="58">
        <f t="shared" si="52"/>
        <v>0</v>
      </c>
      <c r="P194" s="48"/>
      <c r="Q194" s="48"/>
      <c r="R194" s="48"/>
      <c r="T194" s="48"/>
      <c r="U194" s="48"/>
      <c r="V194" s="48"/>
      <c r="X194" s="48"/>
      <c r="Y194" s="48"/>
      <c r="Z194" s="48"/>
      <c r="AB194" s="48"/>
      <c r="AC194" s="48"/>
      <c r="AD194" s="48"/>
      <c r="AF194" s="48"/>
      <c r="AG194" s="48"/>
      <c r="AH194" s="48"/>
      <c r="AJ194" s="48"/>
      <c r="AK194" s="48"/>
      <c r="AL194" s="48"/>
      <c r="AN194" s="48"/>
      <c r="AO194" s="48"/>
      <c r="AP194" s="48"/>
      <c r="AR194" s="48"/>
      <c r="AS194" s="48"/>
      <c r="AT194" s="48"/>
      <c r="AV194" s="48"/>
      <c r="AW194" s="48"/>
      <c r="AX194" s="48"/>
      <c r="AZ194" s="48"/>
      <c r="BA194" s="48"/>
      <c r="BB194" s="48"/>
      <c r="BD194" s="48"/>
      <c r="BE194" s="48"/>
      <c r="BF194" s="48"/>
      <c r="BH194" s="48"/>
      <c r="BI194" s="48"/>
      <c r="BJ194" s="48"/>
      <c r="BL194" s="48"/>
      <c r="BM194" s="48"/>
      <c r="BN194" s="48"/>
      <c r="BP194" s="48"/>
      <c r="BQ194" s="48"/>
      <c r="BR194" s="48"/>
      <c r="BT194" s="48"/>
      <c r="BU194" s="48"/>
      <c r="BV194" s="48"/>
      <c r="BX194" s="48"/>
      <c r="BY194" s="48"/>
      <c r="BZ194" s="48"/>
      <c r="CB194" s="48"/>
      <c r="CC194" s="48"/>
      <c r="CD194" s="48"/>
      <c r="CF194" s="48"/>
      <c r="CG194" s="48"/>
      <c r="CH194" s="48"/>
      <c r="CJ194" s="48"/>
      <c r="CK194" s="48"/>
      <c r="CL194" s="48"/>
      <c r="CN194" s="48"/>
      <c r="CO194" s="48"/>
      <c r="CP194" s="48"/>
      <c r="CR194" s="48"/>
      <c r="CS194" s="48"/>
      <c r="CT194" s="48"/>
      <c r="CV194" s="48"/>
      <c r="CW194" s="48"/>
      <c r="CX194" s="48"/>
      <c r="CZ194" s="48"/>
      <c r="DA194" s="48"/>
      <c r="DB194" s="48"/>
      <c r="DD194" s="48"/>
      <c r="DE194" s="48"/>
      <c r="DF194" s="48"/>
      <c r="DH194" s="48"/>
      <c r="DI194" s="48"/>
      <c r="DJ194" s="48"/>
      <c r="DL194" s="48"/>
      <c r="DM194" s="48"/>
      <c r="DN194" s="48"/>
      <c r="DP194" s="48"/>
      <c r="DQ194" s="48"/>
      <c r="DR194" s="48"/>
      <c r="DT194" s="48"/>
      <c r="DU194" s="48"/>
      <c r="DV194" s="48"/>
      <c r="DX194" s="48"/>
      <c r="DY194" s="48"/>
      <c r="DZ194" s="48"/>
      <c r="EB194" s="48"/>
      <c r="EC194" s="48"/>
      <c r="ED194" s="48"/>
      <c r="EF194" s="48"/>
      <c r="EG194" s="48"/>
      <c r="EH194" s="48"/>
      <c r="EJ194" s="48"/>
      <c r="EK194" s="48"/>
      <c r="EL194" s="48"/>
      <c r="EN194" s="48"/>
      <c r="EO194" s="48"/>
      <c r="EP194" s="48"/>
    </row>
    <row r="195" spans="1:146" s="50" customFormat="1" ht="15" hidden="1" customHeight="1" x14ac:dyDescent="0.2">
      <c r="A195" s="48"/>
      <c r="B195" s="59" t="s">
        <v>361</v>
      </c>
      <c r="C195" s="59" t="s">
        <v>362</v>
      </c>
      <c r="D195" s="60">
        <v>0</v>
      </c>
      <c r="E195" s="60">
        <v>0</v>
      </c>
      <c r="F195" s="60">
        <f t="shared" si="71"/>
        <v>0</v>
      </c>
      <c r="G195" s="60">
        <v>0</v>
      </c>
      <c r="H195" s="60">
        <v>0</v>
      </c>
      <c r="I195" s="60">
        <f t="shared" si="72"/>
        <v>0</v>
      </c>
      <c r="J195" s="60">
        <f t="shared" si="73"/>
        <v>0</v>
      </c>
      <c r="K195" s="48"/>
      <c r="L195" s="48"/>
      <c r="M195" s="86">
        <v>0</v>
      </c>
      <c r="N195" s="58">
        <f t="shared" si="52"/>
        <v>0</v>
      </c>
      <c r="P195" s="48"/>
      <c r="Q195" s="48"/>
      <c r="R195" s="48"/>
      <c r="T195" s="48"/>
      <c r="U195" s="48"/>
      <c r="V195" s="48"/>
      <c r="X195" s="48"/>
      <c r="Y195" s="48"/>
      <c r="Z195" s="48"/>
      <c r="AB195" s="48"/>
      <c r="AC195" s="48"/>
      <c r="AD195" s="48"/>
      <c r="AF195" s="48"/>
      <c r="AG195" s="48"/>
      <c r="AH195" s="48"/>
      <c r="AJ195" s="48"/>
      <c r="AK195" s="48"/>
      <c r="AL195" s="48"/>
      <c r="AN195" s="48"/>
      <c r="AO195" s="48"/>
      <c r="AP195" s="48"/>
      <c r="AR195" s="48"/>
      <c r="AS195" s="48"/>
      <c r="AT195" s="48"/>
      <c r="AV195" s="48"/>
      <c r="AW195" s="48"/>
      <c r="AX195" s="48"/>
      <c r="AZ195" s="48"/>
      <c r="BA195" s="48"/>
      <c r="BB195" s="48"/>
      <c r="BD195" s="48"/>
      <c r="BE195" s="48"/>
      <c r="BF195" s="48"/>
      <c r="BH195" s="48"/>
      <c r="BI195" s="48"/>
      <c r="BJ195" s="48"/>
      <c r="BL195" s="48"/>
      <c r="BM195" s="48"/>
      <c r="BN195" s="48"/>
      <c r="BP195" s="48"/>
      <c r="BQ195" s="48"/>
      <c r="BR195" s="48"/>
      <c r="BT195" s="48"/>
      <c r="BU195" s="48"/>
      <c r="BV195" s="48"/>
      <c r="BX195" s="48"/>
      <c r="BY195" s="48"/>
      <c r="BZ195" s="48"/>
      <c r="CB195" s="48"/>
      <c r="CC195" s="48"/>
      <c r="CD195" s="48"/>
      <c r="CF195" s="48"/>
      <c r="CG195" s="48"/>
      <c r="CH195" s="48"/>
      <c r="CJ195" s="48"/>
      <c r="CK195" s="48"/>
      <c r="CL195" s="48"/>
      <c r="CN195" s="48"/>
      <c r="CO195" s="48"/>
      <c r="CP195" s="48"/>
      <c r="CR195" s="48"/>
      <c r="CS195" s="48"/>
      <c r="CT195" s="48"/>
      <c r="CV195" s="48"/>
      <c r="CW195" s="48"/>
      <c r="CX195" s="48"/>
      <c r="CZ195" s="48"/>
      <c r="DA195" s="48"/>
      <c r="DB195" s="48"/>
      <c r="DD195" s="48"/>
      <c r="DE195" s="48"/>
      <c r="DF195" s="48"/>
      <c r="DH195" s="48"/>
      <c r="DI195" s="48"/>
      <c r="DJ195" s="48"/>
      <c r="DL195" s="48"/>
      <c r="DM195" s="48"/>
      <c r="DN195" s="48"/>
      <c r="DP195" s="48"/>
      <c r="DQ195" s="48"/>
      <c r="DR195" s="48"/>
      <c r="DT195" s="48"/>
      <c r="DU195" s="48"/>
      <c r="DV195" s="48"/>
      <c r="DX195" s="48"/>
      <c r="DY195" s="48"/>
      <c r="DZ195" s="48"/>
      <c r="EB195" s="48"/>
      <c r="EC195" s="48"/>
      <c r="ED195" s="48"/>
      <c r="EF195" s="48"/>
      <c r="EG195" s="48"/>
      <c r="EH195" s="48"/>
      <c r="EJ195" s="48"/>
      <c r="EK195" s="48"/>
      <c r="EL195" s="48"/>
      <c r="EN195" s="48"/>
      <c r="EO195" s="48"/>
      <c r="EP195" s="48"/>
    </row>
    <row r="196" spans="1:146" s="57" customFormat="1" ht="15" hidden="1" customHeight="1" x14ac:dyDescent="0.2">
      <c r="A196" s="53"/>
      <c r="B196" s="55" t="s">
        <v>363</v>
      </c>
      <c r="C196" s="55" t="s">
        <v>364</v>
      </c>
      <c r="D196" s="56">
        <f t="shared" ref="D196:J196" si="74">+D197+D198+D202</f>
        <v>0</v>
      </c>
      <c r="E196" s="56">
        <f t="shared" si="74"/>
        <v>0</v>
      </c>
      <c r="F196" s="56">
        <f t="shared" si="74"/>
        <v>0</v>
      </c>
      <c r="G196" s="56">
        <f t="shared" si="74"/>
        <v>0</v>
      </c>
      <c r="H196" s="56">
        <f t="shared" si="74"/>
        <v>0</v>
      </c>
      <c r="I196" s="56">
        <f t="shared" si="74"/>
        <v>0</v>
      </c>
      <c r="J196" s="56">
        <f t="shared" si="74"/>
        <v>0</v>
      </c>
      <c r="K196" s="53"/>
      <c r="L196" s="53"/>
      <c r="M196" s="58">
        <v>0</v>
      </c>
      <c r="N196" s="58">
        <f t="shared" si="52"/>
        <v>0</v>
      </c>
      <c r="P196" s="53"/>
      <c r="Q196" s="53"/>
      <c r="R196" s="53"/>
      <c r="T196" s="53"/>
      <c r="U196" s="53"/>
      <c r="V196" s="53"/>
      <c r="X196" s="53"/>
      <c r="Y196" s="53"/>
      <c r="Z196" s="53"/>
      <c r="AB196" s="53"/>
      <c r="AC196" s="53"/>
      <c r="AD196" s="53"/>
      <c r="AF196" s="53"/>
      <c r="AG196" s="53"/>
      <c r="AH196" s="53"/>
      <c r="AJ196" s="53"/>
      <c r="AK196" s="53"/>
      <c r="AL196" s="53"/>
      <c r="AN196" s="53"/>
      <c r="AO196" s="53"/>
      <c r="AP196" s="53"/>
      <c r="AR196" s="53"/>
      <c r="AS196" s="53"/>
      <c r="AT196" s="53"/>
      <c r="AV196" s="53"/>
      <c r="AW196" s="53"/>
      <c r="AX196" s="53"/>
      <c r="AZ196" s="53"/>
      <c r="BA196" s="53"/>
      <c r="BB196" s="53"/>
      <c r="BD196" s="53"/>
      <c r="BE196" s="53"/>
      <c r="BF196" s="53"/>
      <c r="BH196" s="53"/>
      <c r="BI196" s="53"/>
      <c r="BJ196" s="53"/>
      <c r="BL196" s="53"/>
      <c r="BM196" s="53"/>
      <c r="BN196" s="53"/>
      <c r="BP196" s="53"/>
      <c r="BQ196" s="53"/>
      <c r="BR196" s="53"/>
      <c r="BT196" s="53"/>
      <c r="BU196" s="53"/>
      <c r="BV196" s="53"/>
      <c r="BX196" s="53"/>
      <c r="BY196" s="53"/>
      <c r="BZ196" s="53"/>
      <c r="CB196" s="53"/>
      <c r="CC196" s="53"/>
      <c r="CD196" s="53"/>
      <c r="CF196" s="53"/>
      <c r="CG196" s="53"/>
      <c r="CH196" s="53"/>
      <c r="CJ196" s="53"/>
      <c r="CK196" s="53"/>
      <c r="CL196" s="53"/>
      <c r="CN196" s="53"/>
      <c r="CO196" s="53"/>
      <c r="CP196" s="53"/>
      <c r="CR196" s="53"/>
      <c r="CS196" s="53"/>
      <c r="CT196" s="53"/>
      <c r="CV196" s="53"/>
      <c r="CW196" s="53"/>
      <c r="CX196" s="53"/>
      <c r="CZ196" s="53"/>
      <c r="DA196" s="53"/>
      <c r="DB196" s="53"/>
      <c r="DD196" s="53"/>
      <c r="DE196" s="53"/>
      <c r="DF196" s="53"/>
      <c r="DH196" s="53"/>
      <c r="DI196" s="53"/>
      <c r="DJ196" s="53"/>
      <c r="DL196" s="53"/>
      <c r="DM196" s="53"/>
      <c r="DN196" s="53"/>
      <c r="DP196" s="53"/>
      <c r="DQ196" s="53"/>
      <c r="DR196" s="53"/>
      <c r="DT196" s="53"/>
      <c r="DU196" s="53"/>
      <c r="DV196" s="53"/>
      <c r="DX196" s="53"/>
      <c r="DY196" s="53"/>
      <c r="DZ196" s="53"/>
      <c r="EB196" s="53"/>
      <c r="EC196" s="53"/>
      <c r="ED196" s="53"/>
      <c r="EF196" s="53"/>
      <c r="EG196" s="53"/>
      <c r="EH196" s="53"/>
      <c r="EJ196" s="53"/>
      <c r="EK196" s="53"/>
      <c r="EL196" s="53"/>
      <c r="EN196" s="53"/>
      <c r="EO196" s="53"/>
      <c r="EP196" s="53"/>
    </row>
    <row r="197" spans="1:146" s="50" customFormat="1" ht="15" hidden="1" customHeight="1" x14ac:dyDescent="0.2">
      <c r="A197" s="48"/>
      <c r="B197" s="59" t="s">
        <v>365</v>
      </c>
      <c r="C197" s="59" t="s">
        <v>366</v>
      </c>
      <c r="D197" s="60">
        <v>0</v>
      </c>
      <c r="E197" s="60">
        <v>0</v>
      </c>
      <c r="F197" s="60">
        <f>+D197+E197</f>
        <v>0</v>
      </c>
      <c r="G197" s="60">
        <v>0</v>
      </c>
      <c r="H197" s="60">
        <v>0</v>
      </c>
      <c r="I197" s="60">
        <f t="shared" si="72"/>
        <v>0</v>
      </c>
      <c r="J197" s="60">
        <f t="shared" si="73"/>
        <v>0</v>
      </c>
      <c r="K197" s="48"/>
      <c r="L197" s="48"/>
      <c r="M197" s="86">
        <v>0</v>
      </c>
      <c r="N197" s="58">
        <f t="shared" si="52"/>
        <v>0</v>
      </c>
      <c r="P197" s="48"/>
      <c r="Q197" s="48"/>
      <c r="R197" s="48"/>
      <c r="T197" s="48"/>
      <c r="U197" s="48"/>
      <c r="V197" s="48"/>
      <c r="X197" s="48"/>
      <c r="Y197" s="48"/>
      <c r="Z197" s="48"/>
      <c r="AB197" s="48"/>
      <c r="AC197" s="48"/>
      <c r="AD197" s="48"/>
      <c r="AF197" s="48"/>
      <c r="AG197" s="48"/>
      <c r="AH197" s="48"/>
      <c r="AJ197" s="48"/>
      <c r="AK197" s="48"/>
      <c r="AL197" s="48"/>
      <c r="AN197" s="48"/>
      <c r="AO197" s="48"/>
      <c r="AP197" s="48"/>
      <c r="AR197" s="48"/>
      <c r="AS197" s="48"/>
      <c r="AT197" s="48"/>
      <c r="AV197" s="48"/>
      <c r="AW197" s="48"/>
      <c r="AX197" s="48"/>
      <c r="AZ197" s="48"/>
      <c r="BA197" s="48"/>
      <c r="BB197" s="48"/>
      <c r="BD197" s="48"/>
      <c r="BE197" s="48"/>
      <c r="BF197" s="48"/>
      <c r="BH197" s="48"/>
      <c r="BI197" s="48"/>
      <c r="BJ197" s="48"/>
      <c r="BL197" s="48"/>
      <c r="BM197" s="48"/>
      <c r="BN197" s="48"/>
      <c r="BP197" s="48"/>
      <c r="BQ197" s="48"/>
      <c r="BR197" s="48"/>
      <c r="BT197" s="48"/>
      <c r="BU197" s="48"/>
      <c r="BV197" s="48"/>
      <c r="BX197" s="48"/>
      <c r="BY197" s="48"/>
      <c r="BZ197" s="48"/>
      <c r="CB197" s="48"/>
      <c r="CC197" s="48"/>
      <c r="CD197" s="48"/>
      <c r="CF197" s="48"/>
      <c r="CG197" s="48"/>
      <c r="CH197" s="48"/>
      <c r="CJ197" s="48"/>
      <c r="CK197" s="48"/>
      <c r="CL197" s="48"/>
      <c r="CN197" s="48"/>
      <c r="CO197" s="48"/>
      <c r="CP197" s="48"/>
      <c r="CR197" s="48"/>
      <c r="CS197" s="48"/>
      <c r="CT197" s="48"/>
      <c r="CV197" s="48"/>
      <c r="CW197" s="48"/>
      <c r="CX197" s="48"/>
      <c r="CZ197" s="48"/>
      <c r="DA197" s="48"/>
      <c r="DB197" s="48"/>
      <c r="DD197" s="48"/>
      <c r="DE197" s="48"/>
      <c r="DF197" s="48"/>
      <c r="DH197" s="48"/>
      <c r="DI197" s="48"/>
      <c r="DJ197" s="48"/>
      <c r="DL197" s="48"/>
      <c r="DM197" s="48"/>
      <c r="DN197" s="48"/>
      <c r="DP197" s="48"/>
      <c r="DQ197" s="48"/>
      <c r="DR197" s="48"/>
      <c r="DT197" s="48"/>
      <c r="DU197" s="48"/>
      <c r="DV197" s="48"/>
      <c r="DX197" s="48"/>
      <c r="DY197" s="48"/>
      <c r="DZ197" s="48"/>
      <c r="EB197" s="48"/>
      <c r="EC197" s="48"/>
      <c r="ED197" s="48"/>
      <c r="EF197" s="48"/>
      <c r="EG197" s="48"/>
      <c r="EH197" s="48"/>
      <c r="EJ197" s="48"/>
      <c r="EK197" s="48"/>
      <c r="EL197" s="48"/>
      <c r="EN197" s="48"/>
      <c r="EO197" s="48"/>
      <c r="EP197" s="48"/>
    </row>
    <row r="198" spans="1:146" s="50" customFormat="1" ht="15" hidden="1" customHeight="1" x14ac:dyDescent="0.2">
      <c r="A198" s="48"/>
      <c r="B198" s="59" t="s">
        <v>367</v>
      </c>
      <c r="C198" s="59" t="s">
        <v>368</v>
      </c>
      <c r="D198" s="60">
        <v>0</v>
      </c>
      <c r="E198" s="60">
        <v>0</v>
      </c>
      <c r="F198" s="60">
        <f>+D198+E198</f>
        <v>0</v>
      </c>
      <c r="G198" s="60">
        <v>0</v>
      </c>
      <c r="H198" s="60">
        <v>0</v>
      </c>
      <c r="I198" s="60">
        <f t="shared" si="72"/>
        <v>0</v>
      </c>
      <c r="J198" s="60">
        <f t="shared" si="73"/>
        <v>0</v>
      </c>
      <c r="K198" s="48"/>
      <c r="L198" s="48"/>
      <c r="M198" s="86">
        <v>0</v>
      </c>
      <c r="N198" s="58">
        <f t="shared" si="52"/>
        <v>0</v>
      </c>
      <c r="P198" s="48"/>
      <c r="Q198" s="48"/>
      <c r="R198" s="48"/>
      <c r="T198" s="48"/>
      <c r="U198" s="48"/>
      <c r="V198" s="48"/>
      <c r="X198" s="48"/>
      <c r="Y198" s="48"/>
      <c r="Z198" s="48"/>
      <c r="AB198" s="48"/>
      <c r="AC198" s="48"/>
      <c r="AD198" s="48"/>
      <c r="AF198" s="48"/>
      <c r="AG198" s="48"/>
      <c r="AH198" s="48"/>
      <c r="AJ198" s="48"/>
      <c r="AK198" s="48"/>
      <c r="AL198" s="48"/>
      <c r="AN198" s="48"/>
      <c r="AO198" s="48"/>
      <c r="AP198" s="48"/>
      <c r="AR198" s="48"/>
      <c r="AS198" s="48"/>
      <c r="AT198" s="48"/>
      <c r="AV198" s="48"/>
      <c r="AW198" s="48"/>
      <c r="AX198" s="48"/>
      <c r="AZ198" s="48"/>
      <c r="BA198" s="48"/>
      <c r="BB198" s="48"/>
      <c r="BD198" s="48"/>
      <c r="BE198" s="48"/>
      <c r="BF198" s="48"/>
      <c r="BH198" s="48"/>
      <c r="BI198" s="48"/>
      <c r="BJ198" s="48"/>
      <c r="BL198" s="48"/>
      <c r="BM198" s="48"/>
      <c r="BN198" s="48"/>
      <c r="BP198" s="48"/>
      <c r="BQ198" s="48"/>
      <c r="BR198" s="48"/>
      <c r="BT198" s="48"/>
      <c r="BU198" s="48"/>
      <c r="BV198" s="48"/>
      <c r="BX198" s="48"/>
      <c r="BY198" s="48"/>
      <c r="BZ198" s="48"/>
      <c r="CB198" s="48"/>
      <c r="CC198" s="48"/>
      <c r="CD198" s="48"/>
      <c r="CF198" s="48"/>
      <c r="CG198" s="48"/>
      <c r="CH198" s="48"/>
      <c r="CJ198" s="48"/>
      <c r="CK198" s="48"/>
      <c r="CL198" s="48"/>
      <c r="CN198" s="48"/>
      <c r="CO198" s="48"/>
      <c r="CP198" s="48"/>
      <c r="CR198" s="48"/>
      <c r="CS198" s="48"/>
      <c r="CT198" s="48"/>
      <c r="CV198" s="48"/>
      <c r="CW198" s="48"/>
      <c r="CX198" s="48"/>
      <c r="CZ198" s="48"/>
      <c r="DA198" s="48"/>
      <c r="DB198" s="48"/>
      <c r="DD198" s="48"/>
      <c r="DE198" s="48"/>
      <c r="DF198" s="48"/>
      <c r="DH198" s="48"/>
      <c r="DI198" s="48"/>
      <c r="DJ198" s="48"/>
      <c r="DL198" s="48"/>
      <c r="DM198" s="48"/>
      <c r="DN198" s="48"/>
      <c r="DP198" s="48"/>
      <c r="DQ198" s="48"/>
      <c r="DR198" s="48"/>
      <c r="DT198" s="48"/>
      <c r="DU198" s="48"/>
      <c r="DV198" s="48"/>
      <c r="DX198" s="48"/>
      <c r="DY198" s="48"/>
      <c r="DZ198" s="48"/>
      <c r="EB198" s="48"/>
      <c r="EC198" s="48"/>
      <c r="ED198" s="48"/>
      <c r="EF198" s="48"/>
      <c r="EG198" s="48"/>
      <c r="EH198" s="48"/>
      <c r="EJ198" s="48"/>
      <c r="EK198" s="48"/>
      <c r="EL198" s="48"/>
      <c r="EN198" s="48"/>
      <c r="EO198" s="48"/>
      <c r="EP198" s="48"/>
    </row>
    <row r="199" spans="1:146" s="57" customFormat="1" ht="15" hidden="1" customHeight="1" x14ac:dyDescent="0.2">
      <c r="A199" s="53"/>
      <c r="B199" s="55" t="s">
        <v>369</v>
      </c>
      <c r="C199" s="55" t="s">
        <v>370</v>
      </c>
      <c r="D199" s="56">
        <f t="shared" ref="D199:J199" si="75">+D200+D201</f>
        <v>0</v>
      </c>
      <c r="E199" s="56">
        <f t="shared" si="75"/>
        <v>0</v>
      </c>
      <c r="F199" s="56">
        <f t="shared" si="75"/>
        <v>0</v>
      </c>
      <c r="G199" s="56">
        <f t="shared" si="75"/>
        <v>0</v>
      </c>
      <c r="H199" s="56">
        <f t="shared" si="75"/>
        <v>0</v>
      </c>
      <c r="I199" s="56">
        <f t="shared" si="75"/>
        <v>0</v>
      </c>
      <c r="J199" s="56">
        <f t="shared" si="75"/>
        <v>0</v>
      </c>
      <c r="K199" s="53"/>
      <c r="L199" s="53"/>
      <c r="M199" s="58">
        <v>0</v>
      </c>
      <c r="N199" s="58">
        <f t="shared" si="52"/>
        <v>0</v>
      </c>
      <c r="P199" s="53"/>
      <c r="Q199" s="53"/>
      <c r="R199" s="53"/>
      <c r="T199" s="53"/>
      <c r="U199" s="53"/>
      <c r="V199" s="53"/>
      <c r="X199" s="53"/>
      <c r="Y199" s="53"/>
      <c r="Z199" s="53"/>
      <c r="AB199" s="53"/>
      <c r="AC199" s="53"/>
      <c r="AD199" s="53"/>
      <c r="AF199" s="53"/>
      <c r="AG199" s="53"/>
      <c r="AH199" s="53"/>
      <c r="AJ199" s="53"/>
      <c r="AK199" s="53"/>
      <c r="AL199" s="53"/>
      <c r="AN199" s="53"/>
      <c r="AO199" s="53"/>
      <c r="AP199" s="53"/>
      <c r="AR199" s="53"/>
      <c r="AS199" s="53"/>
      <c r="AT199" s="53"/>
      <c r="AV199" s="53"/>
      <c r="AW199" s="53"/>
      <c r="AX199" s="53"/>
      <c r="AZ199" s="53"/>
      <c r="BA199" s="53"/>
      <c r="BB199" s="53"/>
      <c r="BD199" s="53"/>
      <c r="BE199" s="53"/>
      <c r="BF199" s="53"/>
      <c r="BH199" s="53"/>
      <c r="BI199" s="53"/>
      <c r="BJ199" s="53"/>
      <c r="BL199" s="53"/>
      <c r="BM199" s="53"/>
      <c r="BN199" s="53"/>
      <c r="BP199" s="53"/>
      <c r="BQ199" s="53"/>
      <c r="BR199" s="53"/>
      <c r="BT199" s="53"/>
      <c r="BU199" s="53"/>
      <c r="BV199" s="53"/>
      <c r="BX199" s="53"/>
      <c r="BY199" s="53"/>
      <c r="BZ199" s="53"/>
      <c r="CB199" s="53"/>
      <c r="CC199" s="53"/>
      <c r="CD199" s="53"/>
      <c r="CF199" s="53"/>
      <c r="CG199" s="53"/>
      <c r="CH199" s="53"/>
      <c r="CJ199" s="53"/>
      <c r="CK199" s="53"/>
      <c r="CL199" s="53"/>
      <c r="CN199" s="53"/>
      <c r="CO199" s="53"/>
      <c r="CP199" s="53"/>
      <c r="CR199" s="53"/>
      <c r="CS199" s="53"/>
      <c r="CT199" s="53"/>
      <c r="CV199" s="53"/>
      <c r="CW199" s="53"/>
      <c r="CX199" s="53"/>
      <c r="CZ199" s="53"/>
      <c r="DA199" s="53"/>
      <c r="DB199" s="53"/>
      <c r="DD199" s="53"/>
      <c r="DE199" s="53"/>
      <c r="DF199" s="53"/>
      <c r="DH199" s="53"/>
      <c r="DI199" s="53"/>
      <c r="DJ199" s="53"/>
      <c r="DL199" s="53"/>
      <c r="DM199" s="53"/>
      <c r="DN199" s="53"/>
      <c r="DP199" s="53"/>
      <c r="DQ199" s="53"/>
      <c r="DR199" s="53"/>
      <c r="DT199" s="53"/>
      <c r="DU199" s="53"/>
      <c r="DV199" s="53"/>
      <c r="DX199" s="53"/>
      <c r="DY199" s="53"/>
      <c r="DZ199" s="53"/>
      <c r="EB199" s="53"/>
      <c r="EC199" s="53"/>
      <c r="ED199" s="53"/>
      <c r="EF199" s="53"/>
      <c r="EG199" s="53"/>
      <c r="EH199" s="53"/>
      <c r="EJ199" s="53"/>
      <c r="EK199" s="53"/>
      <c r="EL199" s="53"/>
      <c r="EN199" s="53"/>
      <c r="EO199" s="53"/>
      <c r="EP199" s="53"/>
    </row>
    <row r="200" spans="1:146" s="50" customFormat="1" ht="15" hidden="1" customHeight="1" x14ac:dyDescent="0.2">
      <c r="A200" s="48"/>
      <c r="B200" s="59" t="s">
        <v>371</v>
      </c>
      <c r="C200" s="59" t="s">
        <v>372</v>
      </c>
      <c r="D200" s="60">
        <v>0</v>
      </c>
      <c r="E200" s="60">
        <v>0</v>
      </c>
      <c r="F200" s="60">
        <f>+D200+E200</f>
        <v>0</v>
      </c>
      <c r="G200" s="60">
        <v>0</v>
      </c>
      <c r="H200" s="60">
        <v>0</v>
      </c>
      <c r="I200" s="60">
        <f t="shared" si="72"/>
        <v>0</v>
      </c>
      <c r="J200" s="60">
        <f t="shared" si="73"/>
        <v>0</v>
      </c>
      <c r="K200" s="48"/>
      <c r="L200" s="48"/>
      <c r="M200" s="86">
        <v>0</v>
      </c>
      <c r="N200" s="58">
        <f t="shared" si="52"/>
        <v>0</v>
      </c>
      <c r="P200" s="48"/>
      <c r="Q200" s="48"/>
      <c r="R200" s="48"/>
      <c r="T200" s="48"/>
      <c r="U200" s="48"/>
      <c r="V200" s="48"/>
      <c r="X200" s="48"/>
      <c r="Y200" s="48"/>
      <c r="Z200" s="48"/>
      <c r="AB200" s="48"/>
      <c r="AC200" s="48"/>
      <c r="AD200" s="48"/>
      <c r="AF200" s="48"/>
      <c r="AG200" s="48"/>
      <c r="AH200" s="48"/>
      <c r="AJ200" s="48"/>
      <c r="AK200" s="48"/>
      <c r="AL200" s="48"/>
      <c r="AN200" s="48"/>
      <c r="AO200" s="48"/>
      <c r="AP200" s="48"/>
      <c r="AR200" s="48"/>
      <c r="AS200" s="48"/>
      <c r="AT200" s="48"/>
      <c r="AV200" s="48"/>
      <c r="AW200" s="48"/>
      <c r="AX200" s="48"/>
      <c r="AZ200" s="48"/>
      <c r="BA200" s="48"/>
      <c r="BB200" s="48"/>
      <c r="BD200" s="48"/>
      <c r="BE200" s="48"/>
      <c r="BF200" s="48"/>
      <c r="BH200" s="48"/>
      <c r="BI200" s="48"/>
      <c r="BJ200" s="48"/>
      <c r="BL200" s="48"/>
      <c r="BM200" s="48"/>
      <c r="BN200" s="48"/>
      <c r="BP200" s="48"/>
      <c r="BQ200" s="48"/>
      <c r="BR200" s="48"/>
      <c r="BT200" s="48"/>
      <c r="BU200" s="48"/>
      <c r="BV200" s="48"/>
      <c r="BX200" s="48"/>
      <c r="BY200" s="48"/>
      <c r="BZ200" s="48"/>
      <c r="CB200" s="48"/>
      <c r="CC200" s="48"/>
      <c r="CD200" s="48"/>
      <c r="CF200" s="48"/>
      <c r="CG200" s="48"/>
      <c r="CH200" s="48"/>
      <c r="CJ200" s="48"/>
      <c r="CK200" s="48"/>
      <c r="CL200" s="48"/>
      <c r="CN200" s="48"/>
      <c r="CO200" s="48"/>
      <c r="CP200" s="48"/>
      <c r="CR200" s="48"/>
      <c r="CS200" s="48"/>
      <c r="CT200" s="48"/>
      <c r="CV200" s="48"/>
      <c r="CW200" s="48"/>
      <c r="CX200" s="48"/>
      <c r="CZ200" s="48"/>
      <c r="DA200" s="48"/>
      <c r="DB200" s="48"/>
      <c r="DD200" s="48"/>
      <c r="DE200" s="48"/>
      <c r="DF200" s="48"/>
      <c r="DH200" s="48"/>
      <c r="DI200" s="48"/>
      <c r="DJ200" s="48"/>
      <c r="DL200" s="48"/>
      <c r="DM200" s="48"/>
      <c r="DN200" s="48"/>
      <c r="DP200" s="48"/>
      <c r="DQ200" s="48"/>
      <c r="DR200" s="48"/>
      <c r="DT200" s="48"/>
      <c r="DU200" s="48"/>
      <c r="DV200" s="48"/>
      <c r="DX200" s="48"/>
      <c r="DY200" s="48"/>
      <c r="DZ200" s="48"/>
      <c r="EB200" s="48"/>
      <c r="EC200" s="48"/>
      <c r="ED200" s="48"/>
      <c r="EF200" s="48"/>
      <c r="EG200" s="48"/>
      <c r="EH200" s="48"/>
      <c r="EJ200" s="48"/>
      <c r="EK200" s="48"/>
      <c r="EL200" s="48"/>
      <c r="EN200" s="48"/>
      <c r="EO200" s="48"/>
      <c r="EP200" s="48"/>
    </row>
    <row r="201" spans="1:146" s="50" customFormat="1" ht="15" hidden="1" customHeight="1" x14ac:dyDescent="0.2">
      <c r="A201" s="48"/>
      <c r="B201" s="59" t="s">
        <v>373</v>
      </c>
      <c r="C201" s="59" t="s">
        <v>374</v>
      </c>
      <c r="D201" s="60">
        <v>0</v>
      </c>
      <c r="E201" s="60">
        <v>0</v>
      </c>
      <c r="F201" s="60">
        <f>+D201+E201</f>
        <v>0</v>
      </c>
      <c r="G201" s="60">
        <v>0</v>
      </c>
      <c r="H201" s="60">
        <v>0</v>
      </c>
      <c r="I201" s="60">
        <f t="shared" si="72"/>
        <v>0</v>
      </c>
      <c r="J201" s="60">
        <f t="shared" si="73"/>
        <v>0</v>
      </c>
      <c r="K201" s="48"/>
      <c r="L201" s="48"/>
      <c r="M201" s="86">
        <v>0</v>
      </c>
      <c r="N201" s="58">
        <f t="shared" ref="N201:N262" si="76">+I201-M201</f>
        <v>0</v>
      </c>
      <c r="P201" s="48"/>
      <c r="Q201" s="48"/>
      <c r="R201" s="48"/>
      <c r="T201" s="48"/>
      <c r="U201" s="48"/>
      <c r="V201" s="48"/>
      <c r="X201" s="48"/>
      <c r="Y201" s="48"/>
      <c r="Z201" s="48"/>
      <c r="AB201" s="48"/>
      <c r="AC201" s="48"/>
      <c r="AD201" s="48"/>
      <c r="AF201" s="48"/>
      <c r="AG201" s="48"/>
      <c r="AH201" s="48"/>
      <c r="AJ201" s="48"/>
      <c r="AK201" s="48"/>
      <c r="AL201" s="48"/>
      <c r="AN201" s="48"/>
      <c r="AO201" s="48"/>
      <c r="AP201" s="48"/>
      <c r="AR201" s="48"/>
      <c r="AS201" s="48"/>
      <c r="AT201" s="48"/>
      <c r="AV201" s="48"/>
      <c r="AW201" s="48"/>
      <c r="AX201" s="48"/>
      <c r="AZ201" s="48"/>
      <c r="BA201" s="48"/>
      <c r="BB201" s="48"/>
      <c r="BD201" s="48"/>
      <c r="BE201" s="48"/>
      <c r="BF201" s="48"/>
      <c r="BH201" s="48"/>
      <c r="BI201" s="48"/>
      <c r="BJ201" s="48"/>
      <c r="BL201" s="48"/>
      <c r="BM201" s="48"/>
      <c r="BN201" s="48"/>
      <c r="BP201" s="48"/>
      <c r="BQ201" s="48"/>
      <c r="BR201" s="48"/>
      <c r="BT201" s="48"/>
      <c r="BU201" s="48"/>
      <c r="BV201" s="48"/>
      <c r="BX201" s="48"/>
      <c r="BY201" s="48"/>
      <c r="BZ201" s="48"/>
      <c r="CB201" s="48"/>
      <c r="CC201" s="48"/>
      <c r="CD201" s="48"/>
      <c r="CF201" s="48"/>
      <c r="CG201" s="48"/>
      <c r="CH201" s="48"/>
      <c r="CJ201" s="48"/>
      <c r="CK201" s="48"/>
      <c r="CL201" s="48"/>
      <c r="CN201" s="48"/>
      <c r="CO201" s="48"/>
      <c r="CP201" s="48"/>
      <c r="CR201" s="48"/>
      <c r="CS201" s="48"/>
      <c r="CT201" s="48"/>
      <c r="CV201" s="48"/>
      <c r="CW201" s="48"/>
      <c r="CX201" s="48"/>
      <c r="CZ201" s="48"/>
      <c r="DA201" s="48"/>
      <c r="DB201" s="48"/>
      <c r="DD201" s="48"/>
      <c r="DE201" s="48"/>
      <c r="DF201" s="48"/>
      <c r="DH201" s="48"/>
      <c r="DI201" s="48"/>
      <c r="DJ201" s="48"/>
      <c r="DL201" s="48"/>
      <c r="DM201" s="48"/>
      <c r="DN201" s="48"/>
      <c r="DP201" s="48"/>
      <c r="DQ201" s="48"/>
      <c r="DR201" s="48"/>
      <c r="DT201" s="48"/>
      <c r="DU201" s="48"/>
      <c r="DV201" s="48"/>
      <c r="DX201" s="48"/>
      <c r="DY201" s="48"/>
      <c r="DZ201" s="48"/>
      <c r="EB201" s="48"/>
      <c r="EC201" s="48"/>
      <c r="ED201" s="48"/>
      <c r="EF201" s="48"/>
      <c r="EG201" s="48"/>
      <c r="EH201" s="48"/>
      <c r="EJ201" s="48"/>
      <c r="EK201" s="48"/>
      <c r="EL201" s="48"/>
      <c r="EN201" s="48"/>
      <c r="EO201" s="48"/>
      <c r="EP201" s="48"/>
    </row>
    <row r="202" spans="1:146" s="57" customFormat="1" ht="15" hidden="1" customHeight="1" x14ac:dyDescent="0.2">
      <c r="A202" s="53"/>
      <c r="B202" s="55" t="s">
        <v>375</v>
      </c>
      <c r="C202" s="55" t="s">
        <v>376</v>
      </c>
      <c r="D202" s="56">
        <f t="shared" ref="D202:J202" si="77">+D203+D204</f>
        <v>0</v>
      </c>
      <c r="E202" s="56">
        <f t="shared" si="77"/>
        <v>0</v>
      </c>
      <c r="F202" s="56">
        <f t="shared" si="77"/>
        <v>0</v>
      </c>
      <c r="G202" s="56">
        <f t="shared" si="77"/>
        <v>0</v>
      </c>
      <c r="H202" s="56">
        <f t="shared" si="77"/>
        <v>0</v>
      </c>
      <c r="I202" s="56">
        <f t="shared" si="77"/>
        <v>0</v>
      </c>
      <c r="J202" s="56">
        <f t="shared" si="77"/>
        <v>0</v>
      </c>
      <c r="K202" s="53"/>
      <c r="L202" s="53"/>
      <c r="M202" s="58">
        <v>0</v>
      </c>
      <c r="N202" s="58">
        <f t="shared" si="76"/>
        <v>0</v>
      </c>
      <c r="P202" s="53"/>
      <c r="Q202" s="53"/>
      <c r="R202" s="53"/>
      <c r="T202" s="53"/>
      <c r="U202" s="53"/>
      <c r="V202" s="53"/>
      <c r="X202" s="53"/>
      <c r="Y202" s="53"/>
      <c r="Z202" s="53"/>
      <c r="AB202" s="53"/>
      <c r="AC202" s="53"/>
      <c r="AD202" s="53"/>
      <c r="AF202" s="53"/>
      <c r="AG202" s="53"/>
      <c r="AH202" s="53"/>
      <c r="AJ202" s="53"/>
      <c r="AK202" s="53"/>
      <c r="AL202" s="53"/>
      <c r="AN202" s="53"/>
      <c r="AO202" s="53"/>
      <c r="AP202" s="53"/>
      <c r="AR202" s="53"/>
      <c r="AS202" s="53"/>
      <c r="AT202" s="53"/>
      <c r="AV202" s="53"/>
      <c r="AW202" s="53"/>
      <c r="AX202" s="53"/>
      <c r="AZ202" s="53"/>
      <c r="BA202" s="53"/>
      <c r="BB202" s="53"/>
      <c r="BD202" s="53"/>
      <c r="BE202" s="53"/>
      <c r="BF202" s="53"/>
      <c r="BH202" s="53"/>
      <c r="BI202" s="53"/>
      <c r="BJ202" s="53"/>
      <c r="BL202" s="53"/>
      <c r="BM202" s="53"/>
      <c r="BN202" s="53"/>
      <c r="BP202" s="53"/>
      <c r="BQ202" s="53"/>
      <c r="BR202" s="53"/>
      <c r="BT202" s="53"/>
      <c r="BU202" s="53"/>
      <c r="BV202" s="53"/>
      <c r="BX202" s="53"/>
      <c r="BY202" s="53"/>
      <c r="BZ202" s="53"/>
      <c r="CB202" s="53"/>
      <c r="CC202" s="53"/>
      <c r="CD202" s="53"/>
      <c r="CF202" s="53"/>
      <c r="CG202" s="53"/>
      <c r="CH202" s="53"/>
      <c r="CJ202" s="53"/>
      <c r="CK202" s="53"/>
      <c r="CL202" s="53"/>
      <c r="CN202" s="53"/>
      <c r="CO202" s="53"/>
      <c r="CP202" s="53"/>
      <c r="CR202" s="53"/>
      <c r="CS202" s="53"/>
      <c r="CT202" s="53"/>
      <c r="CV202" s="53"/>
      <c r="CW202" s="53"/>
      <c r="CX202" s="53"/>
      <c r="CZ202" s="53"/>
      <c r="DA202" s="53"/>
      <c r="DB202" s="53"/>
      <c r="DD202" s="53"/>
      <c r="DE202" s="53"/>
      <c r="DF202" s="53"/>
      <c r="DH202" s="53"/>
      <c r="DI202" s="53"/>
      <c r="DJ202" s="53"/>
      <c r="DL202" s="53"/>
      <c r="DM202" s="53"/>
      <c r="DN202" s="53"/>
      <c r="DP202" s="53"/>
      <c r="DQ202" s="53"/>
      <c r="DR202" s="53"/>
      <c r="DT202" s="53"/>
      <c r="DU202" s="53"/>
      <c r="DV202" s="53"/>
      <c r="DX202" s="53"/>
      <c r="DY202" s="53"/>
      <c r="DZ202" s="53"/>
      <c r="EB202" s="53"/>
      <c r="EC202" s="53"/>
      <c r="ED202" s="53"/>
      <c r="EF202" s="53"/>
      <c r="EG202" s="53"/>
      <c r="EH202" s="53"/>
      <c r="EJ202" s="53"/>
      <c r="EK202" s="53"/>
      <c r="EL202" s="53"/>
      <c r="EN202" s="53"/>
      <c r="EO202" s="53"/>
      <c r="EP202" s="53"/>
    </row>
    <row r="203" spans="1:146" s="50" customFormat="1" ht="15" hidden="1" customHeight="1" x14ac:dyDescent="0.2">
      <c r="A203" s="48"/>
      <c r="B203" s="59" t="s">
        <v>377</v>
      </c>
      <c r="C203" s="59" t="s">
        <v>378</v>
      </c>
      <c r="D203" s="60">
        <v>0</v>
      </c>
      <c r="E203" s="60">
        <v>0</v>
      </c>
      <c r="F203" s="60">
        <f>+D203+E203</f>
        <v>0</v>
      </c>
      <c r="G203" s="60">
        <v>0</v>
      </c>
      <c r="H203" s="60">
        <v>0</v>
      </c>
      <c r="I203" s="60">
        <f t="shared" si="72"/>
        <v>0</v>
      </c>
      <c r="J203" s="60">
        <f t="shared" si="73"/>
        <v>0</v>
      </c>
      <c r="K203" s="48"/>
      <c r="L203" s="48"/>
      <c r="M203" s="86">
        <v>0</v>
      </c>
      <c r="N203" s="58">
        <f t="shared" si="76"/>
        <v>0</v>
      </c>
      <c r="P203" s="48"/>
      <c r="Q203" s="48"/>
      <c r="R203" s="48"/>
      <c r="T203" s="48"/>
      <c r="U203" s="48"/>
      <c r="V203" s="48"/>
      <c r="X203" s="48"/>
      <c r="Y203" s="48"/>
      <c r="Z203" s="48"/>
      <c r="AB203" s="48"/>
      <c r="AC203" s="48"/>
      <c r="AD203" s="48"/>
      <c r="AF203" s="48"/>
      <c r="AG203" s="48"/>
      <c r="AH203" s="48"/>
      <c r="AJ203" s="48"/>
      <c r="AK203" s="48"/>
      <c r="AL203" s="48"/>
      <c r="AN203" s="48"/>
      <c r="AO203" s="48"/>
      <c r="AP203" s="48"/>
      <c r="AR203" s="48"/>
      <c r="AS203" s="48"/>
      <c r="AT203" s="48"/>
      <c r="AV203" s="48"/>
      <c r="AW203" s="48"/>
      <c r="AX203" s="48"/>
      <c r="AZ203" s="48"/>
      <c r="BA203" s="48"/>
      <c r="BB203" s="48"/>
      <c r="BD203" s="48"/>
      <c r="BE203" s="48"/>
      <c r="BF203" s="48"/>
      <c r="BH203" s="48"/>
      <c r="BI203" s="48"/>
      <c r="BJ203" s="48"/>
      <c r="BL203" s="48"/>
      <c r="BM203" s="48"/>
      <c r="BN203" s="48"/>
      <c r="BP203" s="48"/>
      <c r="BQ203" s="48"/>
      <c r="BR203" s="48"/>
      <c r="BT203" s="48"/>
      <c r="BU203" s="48"/>
      <c r="BV203" s="48"/>
      <c r="BX203" s="48"/>
      <c r="BY203" s="48"/>
      <c r="BZ203" s="48"/>
      <c r="CB203" s="48"/>
      <c r="CC203" s="48"/>
      <c r="CD203" s="48"/>
      <c r="CF203" s="48"/>
      <c r="CG203" s="48"/>
      <c r="CH203" s="48"/>
      <c r="CJ203" s="48"/>
      <c r="CK203" s="48"/>
      <c r="CL203" s="48"/>
      <c r="CN203" s="48"/>
      <c r="CO203" s="48"/>
      <c r="CP203" s="48"/>
      <c r="CR203" s="48"/>
      <c r="CS203" s="48"/>
      <c r="CT203" s="48"/>
      <c r="CV203" s="48"/>
      <c r="CW203" s="48"/>
      <c r="CX203" s="48"/>
      <c r="CZ203" s="48"/>
      <c r="DA203" s="48"/>
      <c r="DB203" s="48"/>
      <c r="DD203" s="48"/>
      <c r="DE203" s="48"/>
      <c r="DF203" s="48"/>
      <c r="DH203" s="48"/>
      <c r="DI203" s="48"/>
      <c r="DJ203" s="48"/>
      <c r="DL203" s="48"/>
      <c r="DM203" s="48"/>
      <c r="DN203" s="48"/>
      <c r="DP203" s="48"/>
      <c r="DQ203" s="48"/>
      <c r="DR203" s="48"/>
      <c r="DT203" s="48"/>
      <c r="DU203" s="48"/>
      <c r="DV203" s="48"/>
      <c r="DX203" s="48"/>
      <c r="DY203" s="48"/>
      <c r="DZ203" s="48"/>
      <c r="EB203" s="48"/>
      <c r="EC203" s="48"/>
      <c r="ED203" s="48"/>
      <c r="EF203" s="48"/>
      <c r="EG203" s="48"/>
      <c r="EH203" s="48"/>
      <c r="EJ203" s="48"/>
      <c r="EK203" s="48"/>
      <c r="EL203" s="48"/>
      <c r="EN203" s="48"/>
      <c r="EO203" s="48"/>
      <c r="EP203" s="48"/>
    </row>
    <row r="204" spans="1:146" s="50" customFormat="1" ht="15" hidden="1" customHeight="1" x14ac:dyDescent="0.2">
      <c r="A204" s="48"/>
      <c r="B204" s="59" t="s">
        <v>379</v>
      </c>
      <c r="C204" s="59" t="s">
        <v>376</v>
      </c>
      <c r="D204" s="60">
        <v>0</v>
      </c>
      <c r="E204" s="60">
        <v>0</v>
      </c>
      <c r="F204" s="60">
        <f>+D204+E204</f>
        <v>0</v>
      </c>
      <c r="G204" s="60">
        <v>0</v>
      </c>
      <c r="H204" s="60">
        <v>0</v>
      </c>
      <c r="I204" s="60">
        <f t="shared" si="72"/>
        <v>0</v>
      </c>
      <c r="J204" s="60">
        <f t="shared" si="73"/>
        <v>0</v>
      </c>
      <c r="K204" s="48"/>
      <c r="L204" s="48"/>
      <c r="M204" s="86">
        <v>0</v>
      </c>
      <c r="N204" s="58">
        <f t="shared" si="76"/>
        <v>0</v>
      </c>
      <c r="P204" s="48"/>
      <c r="Q204" s="48"/>
      <c r="R204" s="48"/>
      <c r="T204" s="48"/>
      <c r="U204" s="48"/>
      <c r="V204" s="48"/>
      <c r="X204" s="48"/>
      <c r="Y204" s="48"/>
      <c r="Z204" s="48"/>
      <c r="AB204" s="48"/>
      <c r="AC204" s="48"/>
      <c r="AD204" s="48"/>
      <c r="AF204" s="48"/>
      <c r="AG204" s="48"/>
      <c r="AH204" s="48"/>
      <c r="AJ204" s="48"/>
      <c r="AK204" s="48"/>
      <c r="AL204" s="48"/>
      <c r="AN204" s="48"/>
      <c r="AO204" s="48"/>
      <c r="AP204" s="48"/>
      <c r="AR204" s="48"/>
      <c r="AS204" s="48"/>
      <c r="AT204" s="48"/>
      <c r="AV204" s="48"/>
      <c r="AW204" s="48"/>
      <c r="AX204" s="48"/>
      <c r="AZ204" s="48"/>
      <c r="BA204" s="48"/>
      <c r="BB204" s="48"/>
      <c r="BD204" s="48"/>
      <c r="BE204" s="48"/>
      <c r="BF204" s="48"/>
      <c r="BH204" s="48"/>
      <c r="BI204" s="48"/>
      <c r="BJ204" s="48"/>
      <c r="BL204" s="48"/>
      <c r="BM204" s="48"/>
      <c r="BN204" s="48"/>
      <c r="BP204" s="48"/>
      <c r="BQ204" s="48"/>
      <c r="BR204" s="48"/>
      <c r="BT204" s="48"/>
      <c r="BU204" s="48"/>
      <c r="BV204" s="48"/>
      <c r="BX204" s="48"/>
      <c r="BY204" s="48"/>
      <c r="BZ204" s="48"/>
      <c r="CB204" s="48"/>
      <c r="CC204" s="48"/>
      <c r="CD204" s="48"/>
      <c r="CF204" s="48"/>
      <c r="CG204" s="48"/>
      <c r="CH204" s="48"/>
      <c r="CJ204" s="48"/>
      <c r="CK204" s="48"/>
      <c r="CL204" s="48"/>
      <c r="CN204" s="48"/>
      <c r="CO204" s="48"/>
      <c r="CP204" s="48"/>
      <c r="CR204" s="48"/>
      <c r="CS204" s="48"/>
      <c r="CT204" s="48"/>
      <c r="CV204" s="48"/>
      <c r="CW204" s="48"/>
      <c r="CX204" s="48"/>
      <c r="CZ204" s="48"/>
      <c r="DA204" s="48"/>
      <c r="DB204" s="48"/>
      <c r="DD204" s="48"/>
      <c r="DE204" s="48"/>
      <c r="DF204" s="48"/>
      <c r="DH204" s="48"/>
      <c r="DI204" s="48"/>
      <c r="DJ204" s="48"/>
      <c r="DL204" s="48"/>
      <c r="DM204" s="48"/>
      <c r="DN204" s="48"/>
      <c r="DP204" s="48"/>
      <c r="DQ204" s="48"/>
      <c r="DR204" s="48"/>
      <c r="DT204" s="48"/>
      <c r="DU204" s="48"/>
      <c r="DV204" s="48"/>
      <c r="DX204" s="48"/>
      <c r="DY204" s="48"/>
      <c r="DZ204" s="48"/>
      <c r="EB204" s="48"/>
      <c r="EC204" s="48"/>
      <c r="ED204" s="48"/>
      <c r="EF204" s="48"/>
      <c r="EG204" s="48"/>
      <c r="EH204" s="48"/>
      <c r="EJ204" s="48"/>
      <c r="EK204" s="48"/>
      <c r="EL204" s="48"/>
      <c r="EN204" s="48"/>
      <c r="EO204" s="48"/>
      <c r="EP204" s="48"/>
    </row>
    <row r="205" spans="1:146" s="57" customFormat="1" ht="15" customHeight="1" x14ac:dyDescent="0.2">
      <c r="A205" s="53"/>
      <c r="B205" s="55" t="s">
        <v>380</v>
      </c>
      <c r="C205" s="62" t="s">
        <v>381</v>
      </c>
      <c r="D205" s="56">
        <f t="shared" ref="D205:J205" si="78">+D206+D207+D213</f>
        <v>4000000</v>
      </c>
      <c r="E205" s="56">
        <f t="shared" si="78"/>
        <v>0</v>
      </c>
      <c r="F205" s="56">
        <f t="shared" si="78"/>
        <v>4000000</v>
      </c>
      <c r="G205" s="56">
        <f t="shared" si="78"/>
        <v>0</v>
      </c>
      <c r="H205" s="56">
        <f t="shared" si="78"/>
        <v>1023288.6799999999</v>
      </c>
      <c r="I205" s="56">
        <f t="shared" si="78"/>
        <v>1023288.6799999999</v>
      </c>
      <c r="J205" s="56">
        <f t="shared" si="78"/>
        <v>2976711.3200000003</v>
      </c>
      <c r="K205" s="92"/>
      <c r="L205" s="166"/>
      <c r="M205" s="169"/>
      <c r="N205" s="169"/>
      <c r="P205" s="53"/>
      <c r="Q205" s="53"/>
      <c r="R205" s="53"/>
      <c r="T205" s="53"/>
      <c r="U205" s="53"/>
      <c r="V205" s="53"/>
      <c r="X205" s="53"/>
      <c r="Y205" s="53"/>
      <c r="Z205" s="53"/>
      <c r="AB205" s="53"/>
      <c r="AC205" s="53"/>
      <c r="AD205" s="53"/>
      <c r="AF205" s="53"/>
      <c r="AG205" s="53"/>
      <c r="AH205" s="53"/>
      <c r="AJ205" s="53"/>
      <c r="AK205" s="53"/>
      <c r="AL205" s="53"/>
      <c r="AN205" s="53"/>
      <c r="AO205" s="53"/>
      <c r="AP205" s="53"/>
      <c r="AR205" s="53"/>
      <c r="AS205" s="53"/>
      <c r="AT205" s="53"/>
      <c r="AV205" s="53"/>
      <c r="AW205" s="53"/>
      <c r="AX205" s="53"/>
      <c r="AZ205" s="53"/>
      <c r="BA205" s="53"/>
      <c r="BB205" s="53"/>
      <c r="BD205" s="53"/>
      <c r="BE205" s="53"/>
      <c r="BF205" s="53"/>
      <c r="BH205" s="53"/>
      <c r="BI205" s="53"/>
      <c r="BJ205" s="53"/>
      <c r="BL205" s="53"/>
      <c r="BM205" s="53"/>
      <c r="BN205" s="53"/>
      <c r="BP205" s="53"/>
      <c r="BQ205" s="53"/>
      <c r="BR205" s="53"/>
      <c r="BT205" s="53"/>
      <c r="BU205" s="53"/>
      <c r="BV205" s="53"/>
      <c r="BX205" s="53"/>
      <c r="BY205" s="53"/>
      <c r="BZ205" s="53"/>
      <c r="CB205" s="53"/>
      <c r="CC205" s="53"/>
      <c r="CD205" s="53"/>
      <c r="CF205" s="53"/>
      <c r="CG205" s="53"/>
      <c r="CH205" s="53"/>
      <c r="CJ205" s="53"/>
      <c r="CK205" s="53"/>
      <c r="CL205" s="53"/>
      <c r="CN205" s="53"/>
      <c r="CO205" s="53"/>
      <c r="CP205" s="53"/>
      <c r="CR205" s="53"/>
      <c r="CS205" s="53"/>
      <c r="CT205" s="53"/>
      <c r="CV205" s="53"/>
      <c r="CW205" s="53"/>
      <c r="CX205" s="53"/>
      <c r="CZ205" s="53"/>
      <c r="DA205" s="53"/>
      <c r="DB205" s="53"/>
      <c r="DD205" s="53"/>
      <c r="DE205" s="53"/>
      <c r="DF205" s="53"/>
      <c r="DH205" s="53"/>
      <c r="DI205" s="53"/>
      <c r="DJ205" s="53"/>
      <c r="DL205" s="53"/>
      <c r="DM205" s="53"/>
      <c r="DN205" s="53"/>
      <c r="DP205" s="53"/>
      <c r="DQ205" s="53"/>
      <c r="DR205" s="53"/>
      <c r="DT205" s="53"/>
      <c r="DU205" s="53"/>
      <c r="DV205" s="53"/>
      <c r="DX205" s="53"/>
      <c r="DY205" s="53"/>
      <c r="DZ205" s="53"/>
      <c r="EB205" s="53"/>
      <c r="EC205" s="53"/>
      <c r="ED205" s="53"/>
      <c r="EF205" s="53"/>
      <c r="EG205" s="53"/>
      <c r="EH205" s="53"/>
      <c r="EJ205" s="53"/>
      <c r="EK205" s="53"/>
      <c r="EL205" s="53"/>
      <c r="EN205" s="53"/>
      <c r="EO205" s="53"/>
      <c r="EP205" s="53"/>
    </row>
    <row r="206" spans="1:146" s="57" customFormat="1" ht="15" hidden="1" customHeight="1" x14ac:dyDescent="0.2">
      <c r="A206" s="53"/>
      <c r="B206" s="55" t="s">
        <v>382</v>
      </c>
      <c r="C206" s="55" t="s">
        <v>383</v>
      </c>
      <c r="D206" s="56">
        <v>0</v>
      </c>
      <c r="E206" s="56">
        <v>0</v>
      </c>
      <c r="F206" s="56">
        <v>0</v>
      </c>
      <c r="G206" s="56">
        <v>0</v>
      </c>
      <c r="H206" s="56">
        <v>0</v>
      </c>
      <c r="I206" s="56">
        <v>0</v>
      </c>
      <c r="J206" s="56">
        <v>0</v>
      </c>
      <c r="K206" s="53"/>
      <c r="L206" s="53"/>
      <c r="M206" s="58">
        <v>0</v>
      </c>
      <c r="N206" s="58">
        <f t="shared" si="76"/>
        <v>0</v>
      </c>
      <c r="P206" s="53"/>
      <c r="Q206" s="53"/>
      <c r="R206" s="53"/>
      <c r="T206" s="53"/>
      <c r="U206" s="53"/>
      <c r="V206" s="53"/>
      <c r="X206" s="53"/>
      <c r="Y206" s="53"/>
      <c r="Z206" s="53"/>
      <c r="AB206" s="53"/>
      <c r="AC206" s="53"/>
      <c r="AD206" s="53"/>
      <c r="AF206" s="53"/>
      <c r="AG206" s="53"/>
      <c r="AH206" s="53"/>
      <c r="AJ206" s="53"/>
      <c r="AK206" s="53"/>
      <c r="AL206" s="53"/>
      <c r="AN206" s="53"/>
      <c r="AO206" s="53"/>
      <c r="AP206" s="53"/>
      <c r="AR206" s="53"/>
      <c r="AS206" s="53"/>
      <c r="AT206" s="53"/>
      <c r="AV206" s="53"/>
      <c r="AW206" s="53"/>
      <c r="AX206" s="53"/>
      <c r="AZ206" s="53"/>
      <c r="BA206" s="53"/>
      <c r="BB206" s="53"/>
      <c r="BD206" s="53"/>
      <c r="BE206" s="53"/>
      <c r="BF206" s="53"/>
      <c r="BH206" s="53"/>
      <c r="BI206" s="53"/>
      <c r="BJ206" s="53"/>
      <c r="BL206" s="53"/>
      <c r="BM206" s="53"/>
      <c r="BN206" s="53"/>
      <c r="BP206" s="53"/>
      <c r="BQ206" s="53"/>
      <c r="BR206" s="53"/>
      <c r="BT206" s="53"/>
      <c r="BU206" s="53"/>
      <c r="BV206" s="53"/>
      <c r="BX206" s="53"/>
      <c r="BY206" s="53"/>
      <c r="BZ206" s="53"/>
      <c r="CB206" s="53"/>
      <c r="CC206" s="53"/>
      <c r="CD206" s="53"/>
      <c r="CF206" s="53"/>
      <c r="CG206" s="53"/>
      <c r="CH206" s="53"/>
      <c r="CJ206" s="53"/>
      <c r="CK206" s="53"/>
      <c r="CL206" s="53"/>
      <c r="CN206" s="53"/>
      <c r="CO206" s="53"/>
      <c r="CP206" s="53"/>
      <c r="CR206" s="53"/>
      <c r="CS206" s="53"/>
      <c r="CT206" s="53"/>
      <c r="CV206" s="53"/>
      <c r="CW206" s="53"/>
      <c r="CX206" s="53"/>
      <c r="CZ206" s="53"/>
      <c r="DA206" s="53"/>
      <c r="DB206" s="53"/>
      <c r="DD206" s="53"/>
      <c r="DE206" s="53"/>
      <c r="DF206" s="53"/>
      <c r="DH206" s="53"/>
      <c r="DI206" s="53"/>
      <c r="DJ206" s="53"/>
      <c r="DL206" s="53"/>
      <c r="DM206" s="53"/>
      <c r="DN206" s="53"/>
      <c r="DP206" s="53"/>
      <c r="DQ206" s="53"/>
      <c r="DR206" s="53"/>
      <c r="DT206" s="53"/>
      <c r="DU206" s="53"/>
      <c r="DV206" s="53"/>
      <c r="DX206" s="53"/>
      <c r="DY206" s="53"/>
      <c r="DZ206" s="53"/>
      <c r="EB206" s="53"/>
      <c r="EC206" s="53"/>
      <c r="ED206" s="53"/>
      <c r="EF206" s="53"/>
      <c r="EG206" s="53"/>
      <c r="EH206" s="53"/>
      <c r="EJ206" s="53"/>
      <c r="EK206" s="53"/>
      <c r="EL206" s="53"/>
      <c r="EN206" s="53"/>
      <c r="EO206" s="53"/>
      <c r="EP206" s="53"/>
    </row>
    <row r="207" spans="1:146" s="57" customFormat="1" ht="15" hidden="1" customHeight="1" x14ac:dyDescent="0.2">
      <c r="A207" s="53"/>
      <c r="B207" s="55" t="s">
        <v>384</v>
      </c>
      <c r="C207" s="55" t="s">
        <v>385</v>
      </c>
      <c r="D207" s="56">
        <f t="shared" ref="D207:J207" si="79">+D208+D209+D212</f>
        <v>0</v>
      </c>
      <c r="E207" s="56">
        <f t="shared" si="79"/>
        <v>0</v>
      </c>
      <c r="F207" s="56">
        <f t="shared" si="79"/>
        <v>0</v>
      </c>
      <c r="G207" s="56">
        <f t="shared" si="79"/>
        <v>0</v>
      </c>
      <c r="H207" s="56">
        <f t="shared" si="79"/>
        <v>0</v>
      </c>
      <c r="I207" s="56">
        <f t="shared" si="79"/>
        <v>0</v>
      </c>
      <c r="J207" s="56">
        <f t="shared" si="79"/>
        <v>0</v>
      </c>
      <c r="K207" s="53"/>
      <c r="L207" s="53"/>
      <c r="M207" s="58">
        <v>0</v>
      </c>
      <c r="N207" s="58">
        <f t="shared" si="76"/>
        <v>0</v>
      </c>
      <c r="P207" s="53"/>
      <c r="Q207" s="53"/>
      <c r="R207" s="53"/>
      <c r="T207" s="53"/>
      <c r="U207" s="53"/>
      <c r="V207" s="53"/>
      <c r="X207" s="53"/>
      <c r="Y207" s="53"/>
      <c r="Z207" s="53"/>
      <c r="AB207" s="53"/>
      <c r="AC207" s="53"/>
      <c r="AD207" s="53"/>
      <c r="AF207" s="53"/>
      <c r="AG207" s="53"/>
      <c r="AH207" s="53"/>
      <c r="AJ207" s="53"/>
      <c r="AK207" s="53"/>
      <c r="AL207" s="53"/>
      <c r="AN207" s="53"/>
      <c r="AO207" s="53"/>
      <c r="AP207" s="53"/>
      <c r="AR207" s="53"/>
      <c r="AS207" s="53"/>
      <c r="AT207" s="53"/>
      <c r="AV207" s="53"/>
      <c r="AW207" s="53"/>
      <c r="AX207" s="53"/>
      <c r="AZ207" s="53"/>
      <c r="BA207" s="53"/>
      <c r="BB207" s="53"/>
      <c r="BD207" s="53"/>
      <c r="BE207" s="53"/>
      <c r="BF207" s="53"/>
      <c r="BH207" s="53"/>
      <c r="BI207" s="53"/>
      <c r="BJ207" s="53"/>
      <c r="BL207" s="53"/>
      <c r="BM207" s="53"/>
      <c r="BN207" s="53"/>
      <c r="BP207" s="53"/>
      <c r="BQ207" s="53"/>
      <c r="BR207" s="53"/>
      <c r="BT207" s="53"/>
      <c r="BU207" s="53"/>
      <c r="BV207" s="53"/>
      <c r="BX207" s="53"/>
      <c r="BY207" s="53"/>
      <c r="BZ207" s="53"/>
      <c r="CB207" s="53"/>
      <c r="CC207" s="53"/>
      <c r="CD207" s="53"/>
      <c r="CF207" s="53"/>
      <c r="CG207" s="53"/>
      <c r="CH207" s="53"/>
      <c r="CJ207" s="53"/>
      <c r="CK207" s="53"/>
      <c r="CL207" s="53"/>
      <c r="CN207" s="53"/>
      <c r="CO207" s="53"/>
      <c r="CP207" s="53"/>
      <c r="CR207" s="53"/>
      <c r="CS207" s="53"/>
      <c r="CT207" s="53"/>
      <c r="CV207" s="53"/>
      <c r="CW207" s="53"/>
      <c r="CX207" s="53"/>
      <c r="CZ207" s="53"/>
      <c r="DA207" s="53"/>
      <c r="DB207" s="53"/>
      <c r="DD207" s="53"/>
      <c r="DE207" s="53"/>
      <c r="DF207" s="53"/>
      <c r="DH207" s="53"/>
      <c r="DI207" s="53"/>
      <c r="DJ207" s="53"/>
      <c r="DL207" s="53"/>
      <c r="DM207" s="53"/>
      <c r="DN207" s="53"/>
      <c r="DP207" s="53"/>
      <c r="DQ207" s="53"/>
      <c r="DR207" s="53"/>
      <c r="DT207" s="53"/>
      <c r="DU207" s="53"/>
      <c r="DV207" s="53"/>
      <c r="DX207" s="53"/>
      <c r="DY207" s="53"/>
      <c r="DZ207" s="53"/>
      <c r="EB207" s="53"/>
      <c r="EC207" s="53"/>
      <c r="ED207" s="53"/>
      <c r="EF207" s="53"/>
      <c r="EG207" s="53"/>
      <c r="EH207" s="53"/>
      <c r="EJ207" s="53"/>
      <c r="EK207" s="53"/>
      <c r="EL207" s="53"/>
      <c r="EN207" s="53"/>
      <c r="EO207" s="53"/>
      <c r="EP207" s="53"/>
    </row>
    <row r="208" spans="1:146" s="50" customFormat="1" ht="15" hidden="1" customHeight="1" x14ac:dyDescent="0.2">
      <c r="A208" s="48"/>
      <c r="B208" s="59" t="s">
        <v>386</v>
      </c>
      <c r="C208" s="59" t="s">
        <v>387</v>
      </c>
      <c r="D208" s="60">
        <v>0</v>
      </c>
      <c r="E208" s="60">
        <v>0</v>
      </c>
      <c r="F208" s="60">
        <f>+D208+E208</f>
        <v>0</v>
      </c>
      <c r="G208" s="60">
        <v>0</v>
      </c>
      <c r="H208" s="60">
        <v>0</v>
      </c>
      <c r="I208" s="60">
        <f>+G208+H208</f>
        <v>0</v>
      </c>
      <c r="J208" s="60">
        <f>+F208-I208</f>
        <v>0</v>
      </c>
      <c r="K208" s="48"/>
      <c r="L208" s="48"/>
      <c r="M208" s="86">
        <v>0</v>
      </c>
      <c r="N208" s="58">
        <f t="shared" si="76"/>
        <v>0</v>
      </c>
      <c r="P208" s="48"/>
      <c r="Q208" s="48"/>
      <c r="R208" s="48"/>
      <c r="T208" s="48"/>
      <c r="U208" s="48"/>
      <c r="V208" s="48"/>
      <c r="X208" s="48"/>
      <c r="Y208" s="48"/>
      <c r="Z208" s="48"/>
      <c r="AB208" s="48"/>
      <c r="AC208" s="48"/>
      <c r="AD208" s="48"/>
      <c r="AF208" s="48"/>
      <c r="AG208" s="48"/>
      <c r="AH208" s="48"/>
      <c r="AJ208" s="48"/>
      <c r="AK208" s="48"/>
      <c r="AL208" s="48"/>
      <c r="AN208" s="48"/>
      <c r="AO208" s="48"/>
      <c r="AP208" s="48"/>
      <c r="AR208" s="48"/>
      <c r="AS208" s="48"/>
      <c r="AT208" s="48"/>
      <c r="AV208" s="48"/>
      <c r="AW208" s="48"/>
      <c r="AX208" s="48"/>
      <c r="AZ208" s="48"/>
      <c r="BA208" s="48"/>
      <c r="BB208" s="48"/>
      <c r="BD208" s="48"/>
      <c r="BE208" s="48"/>
      <c r="BF208" s="48"/>
      <c r="BH208" s="48"/>
      <c r="BI208" s="48"/>
      <c r="BJ208" s="48"/>
      <c r="BL208" s="48"/>
      <c r="BM208" s="48"/>
      <c r="BN208" s="48"/>
      <c r="BP208" s="48"/>
      <c r="BQ208" s="48"/>
      <c r="BR208" s="48"/>
      <c r="BT208" s="48"/>
      <c r="BU208" s="48"/>
      <c r="BV208" s="48"/>
      <c r="BX208" s="48"/>
      <c r="BY208" s="48"/>
      <c r="BZ208" s="48"/>
      <c r="CB208" s="48"/>
      <c r="CC208" s="48"/>
      <c r="CD208" s="48"/>
      <c r="CF208" s="48"/>
      <c r="CG208" s="48"/>
      <c r="CH208" s="48"/>
      <c r="CJ208" s="48"/>
      <c r="CK208" s="48"/>
      <c r="CL208" s="48"/>
      <c r="CN208" s="48"/>
      <c r="CO208" s="48"/>
      <c r="CP208" s="48"/>
      <c r="CR208" s="48"/>
      <c r="CS208" s="48"/>
      <c r="CT208" s="48"/>
      <c r="CV208" s="48"/>
      <c r="CW208" s="48"/>
      <c r="CX208" s="48"/>
      <c r="CZ208" s="48"/>
      <c r="DA208" s="48"/>
      <c r="DB208" s="48"/>
      <c r="DD208" s="48"/>
      <c r="DE208" s="48"/>
      <c r="DF208" s="48"/>
      <c r="DH208" s="48"/>
      <c r="DI208" s="48"/>
      <c r="DJ208" s="48"/>
      <c r="DL208" s="48"/>
      <c r="DM208" s="48"/>
      <c r="DN208" s="48"/>
      <c r="DP208" s="48"/>
      <c r="DQ208" s="48"/>
      <c r="DR208" s="48"/>
      <c r="DT208" s="48"/>
      <c r="DU208" s="48"/>
      <c r="DV208" s="48"/>
      <c r="DX208" s="48"/>
      <c r="DY208" s="48"/>
      <c r="DZ208" s="48"/>
      <c r="EB208" s="48"/>
      <c r="EC208" s="48"/>
      <c r="ED208" s="48"/>
      <c r="EF208" s="48"/>
      <c r="EG208" s="48"/>
      <c r="EH208" s="48"/>
      <c r="EJ208" s="48"/>
      <c r="EK208" s="48"/>
      <c r="EL208" s="48"/>
      <c r="EN208" s="48"/>
      <c r="EO208" s="48"/>
      <c r="EP208" s="48"/>
    </row>
    <row r="209" spans="1:146" s="57" customFormat="1" ht="15" hidden="1" customHeight="1" x14ac:dyDescent="0.2">
      <c r="A209" s="53"/>
      <c r="B209" s="55" t="s">
        <v>388</v>
      </c>
      <c r="C209" s="55" t="s">
        <v>389</v>
      </c>
      <c r="D209" s="56">
        <f t="shared" ref="D209:J209" si="80">+D210+D211</f>
        <v>0</v>
      </c>
      <c r="E209" s="56">
        <f t="shared" si="80"/>
        <v>0</v>
      </c>
      <c r="F209" s="56">
        <f t="shared" si="80"/>
        <v>0</v>
      </c>
      <c r="G209" s="56">
        <f t="shared" si="80"/>
        <v>0</v>
      </c>
      <c r="H209" s="56">
        <f t="shared" si="80"/>
        <v>0</v>
      </c>
      <c r="I209" s="56">
        <f t="shared" si="80"/>
        <v>0</v>
      </c>
      <c r="J209" s="56">
        <f t="shared" si="80"/>
        <v>0</v>
      </c>
      <c r="K209" s="53"/>
      <c r="L209" s="53"/>
      <c r="M209" s="58">
        <v>0</v>
      </c>
      <c r="N209" s="58">
        <f t="shared" si="76"/>
        <v>0</v>
      </c>
      <c r="P209" s="53"/>
      <c r="Q209" s="53"/>
      <c r="R209" s="53"/>
      <c r="T209" s="53"/>
      <c r="U209" s="53"/>
      <c r="V209" s="53"/>
      <c r="X209" s="53"/>
      <c r="Y209" s="53"/>
      <c r="Z209" s="53"/>
      <c r="AB209" s="53"/>
      <c r="AC209" s="53"/>
      <c r="AD209" s="53"/>
      <c r="AF209" s="53"/>
      <c r="AG209" s="53"/>
      <c r="AH209" s="53"/>
      <c r="AJ209" s="53"/>
      <c r="AK209" s="53"/>
      <c r="AL209" s="53"/>
      <c r="AN209" s="53"/>
      <c r="AO209" s="53"/>
      <c r="AP209" s="53"/>
      <c r="AR209" s="53"/>
      <c r="AS209" s="53"/>
      <c r="AT209" s="53"/>
      <c r="AV209" s="53"/>
      <c r="AW209" s="53"/>
      <c r="AX209" s="53"/>
      <c r="AZ209" s="53"/>
      <c r="BA209" s="53"/>
      <c r="BB209" s="53"/>
      <c r="BD209" s="53"/>
      <c r="BE209" s="53"/>
      <c r="BF209" s="53"/>
      <c r="BH209" s="53"/>
      <c r="BI209" s="53"/>
      <c r="BJ209" s="53"/>
      <c r="BL209" s="53"/>
      <c r="BM209" s="53"/>
      <c r="BN209" s="53"/>
      <c r="BP209" s="53"/>
      <c r="BQ209" s="53"/>
      <c r="BR209" s="53"/>
      <c r="BT209" s="53"/>
      <c r="BU209" s="53"/>
      <c r="BV209" s="53"/>
      <c r="BX209" s="53"/>
      <c r="BY209" s="53"/>
      <c r="BZ209" s="53"/>
      <c r="CB209" s="53"/>
      <c r="CC209" s="53"/>
      <c r="CD209" s="53"/>
      <c r="CF209" s="53"/>
      <c r="CG209" s="53"/>
      <c r="CH209" s="53"/>
      <c r="CJ209" s="53"/>
      <c r="CK209" s="53"/>
      <c r="CL209" s="53"/>
      <c r="CN209" s="53"/>
      <c r="CO209" s="53"/>
      <c r="CP209" s="53"/>
      <c r="CR209" s="53"/>
      <c r="CS209" s="53"/>
      <c r="CT209" s="53"/>
      <c r="CV209" s="53"/>
      <c r="CW209" s="53"/>
      <c r="CX209" s="53"/>
      <c r="CZ209" s="53"/>
      <c r="DA209" s="53"/>
      <c r="DB209" s="53"/>
      <c r="DD209" s="53"/>
      <c r="DE209" s="53"/>
      <c r="DF209" s="53"/>
      <c r="DH209" s="53"/>
      <c r="DI209" s="53"/>
      <c r="DJ209" s="53"/>
      <c r="DL209" s="53"/>
      <c r="DM209" s="53"/>
      <c r="DN209" s="53"/>
      <c r="DP209" s="53"/>
      <c r="DQ209" s="53"/>
      <c r="DR209" s="53"/>
      <c r="DT209" s="53"/>
      <c r="DU209" s="53"/>
      <c r="DV209" s="53"/>
      <c r="DX209" s="53"/>
      <c r="DY209" s="53"/>
      <c r="DZ209" s="53"/>
      <c r="EB209" s="53"/>
      <c r="EC209" s="53"/>
      <c r="ED209" s="53"/>
      <c r="EF209" s="53"/>
      <c r="EG209" s="53"/>
      <c r="EH209" s="53"/>
      <c r="EJ209" s="53"/>
      <c r="EK209" s="53"/>
      <c r="EL209" s="53"/>
      <c r="EN209" s="53"/>
      <c r="EO209" s="53"/>
      <c r="EP209" s="53"/>
    </row>
    <row r="210" spans="1:146" s="50" customFormat="1" ht="15" hidden="1" customHeight="1" x14ac:dyDescent="0.2">
      <c r="A210" s="48"/>
      <c r="B210" s="59" t="s">
        <v>390</v>
      </c>
      <c r="C210" s="59" t="s">
        <v>391</v>
      </c>
      <c r="D210" s="60">
        <v>0</v>
      </c>
      <c r="E210" s="60">
        <v>0</v>
      </c>
      <c r="F210" s="60">
        <f>+D210+E210</f>
        <v>0</v>
      </c>
      <c r="G210" s="60">
        <v>0</v>
      </c>
      <c r="H210" s="60">
        <v>0</v>
      </c>
      <c r="I210" s="60">
        <f>+G210+H210</f>
        <v>0</v>
      </c>
      <c r="J210" s="60">
        <f>+F210-I210</f>
        <v>0</v>
      </c>
      <c r="K210" s="48"/>
      <c r="L210" s="48"/>
      <c r="M210" s="86">
        <v>0</v>
      </c>
      <c r="N210" s="58">
        <f t="shared" si="76"/>
        <v>0</v>
      </c>
      <c r="P210" s="48"/>
      <c r="Q210" s="48"/>
      <c r="R210" s="48"/>
      <c r="T210" s="48"/>
      <c r="U210" s="48"/>
      <c r="V210" s="48"/>
      <c r="X210" s="48"/>
      <c r="Y210" s="48"/>
      <c r="Z210" s="48"/>
      <c r="AB210" s="48"/>
      <c r="AC210" s="48"/>
      <c r="AD210" s="48"/>
      <c r="AF210" s="48"/>
      <c r="AG210" s="48"/>
      <c r="AH210" s="48"/>
      <c r="AJ210" s="48"/>
      <c r="AK210" s="48"/>
      <c r="AL210" s="48"/>
      <c r="AN210" s="48"/>
      <c r="AO210" s="48"/>
      <c r="AP210" s="48"/>
      <c r="AR210" s="48"/>
      <c r="AS210" s="48"/>
      <c r="AT210" s="48"/>
      <c r="AV210" s="48"/>
      <c r="AW210" s="48"/>
      <c r="AX210" s="48"/>
      <c r="AZ210" s="48"/>
      <c r="BA210" s="48"/>
      <c r="BB210" s="48"/>
      <c r="BD210" s="48"/>
      <c r="BE210" s="48"/>
      <c r="BF210" s="48"/>
      <c r="BH210" s="48"/>
      <c r="BI210" s="48"/>
      <c r="BJ210" s="48"/>
      <c r="BL210" s="48"/>
      <c r="BM210" s="48"/>
      <c r="BN210" s="48"/>
      <c r="BP210" s="48"/>
      <c r="BQ210" s="48"/>
      <c r="BR210" s="48"/>
      <c r="BT210" s="48"/>
      <c r="BU210" s="48"/>
      <c r="BV210" s="48"/>
      <c r="BX210" s="48"/>
      <c r="BY210" s="48"/>
      <c r="BZ210" s="48"/>
      <c r="CB210" s="48"/>
      <c r="CC210" s="48"/>
      <c r="CD210" s="48"/>
      <c r="CF210" s="48"/>
      <c r="CG210" s="48"/>
      <c r="CH210" s="48"/>
      <c r="CJ210" s="48"/>
      <c r="CK210" s="48"/>
      <c r="CL210" s="48"/>
      <c r="CN210" s="48"/>
      <c r="CO210" s="48"/>
      <c r="CP210" s="48"/>
      <c r="CR210" s="48"/>
      <c r="CS210" s="48"/>
      <c r="CT210" s="48"/>
      <c r="CV210" s="48"/>
      <c r="CW210" s="48"/>
      <c r="CX210" s="48"/>
      <c r="CZ210" s="48"/>
      <c r="DA210" s="48"/>
      <c r="DB210" s="48"/>
      <c r="DD210" s="48"/>
      <c r="DE210" s="48"/>
      <c r="DF210" s="48"/>
      <c r="DH210" s="48"/>
      <c r="DI210" s="48"/>
      <c r="DJ210" s="48"/>
      <c r="DL210" s="48"/>
      <c r="DM210" s="48"/>
      <c r="DN210" s="48"/>
      <c r="DP210" s="48"/>
      <c r="DQ210" s="48"/>
      <c r="DR210" s="48"/>
      <c r="DT210" s="48"/>
      <c r="DU210" s="48"/>
      <c r="DV210" s="48"/>
      <c r="DX210" s="48"/>
      <c r="DY210" s="48"/>
      <c r="DZ210" s="48"/>
      <c r="EB210" s="48"/>
      <c r="EC210" s="48"/>
      <c r="ED210" s="48"/>
      <c r="EF210" s="48"/>
      <c r="EG210" s="48"/>
      <c r="EH210" s="48"/>
      <c r="EJ210" s="48"/>
      <c r="EK210" s="48"/>
      <c r="EL210" s="48"/>
      <c r="EN210" s="48"/>
      <c r="EO210" s="48"/>
      <c r="EP210" s="48"/>
    </row>
    <row r="211" spans="1:146" s="50" customFormat="1" ht="15" hidden="1" customHeight="1" x14ac:dyDescent="0.2">
      <c r="A211" s="48"/>
      <c r="B211" s="59" t="s">
        <v>392</v>
      </c>
      <c r="C211" s="59" t="s">
        <v>393</v>
      </c>
      <c r="D211" s="60">
        <v>0</v>
      </c>
      <c r="E211" s="60">
        <v>0</v>
      </c>
      <c r="F211" s="60">
        <f>+D211+E211</f>
        <v>0</v>
      </c>
      <c r="G211" s="60">
        <v>0</v>
      </c>
      <c r="H211" s="60">
        <v>0</v>
      </c>
      <c r="I211" s="60">
        <f>+G211+H211</f>
        <v>0</v>
      </c>
      <c r="J211" s="60">
        <f>+F211-I211</f>
        <v>0</v>
      </c>
      <c r="K211" s="48"/>
      <c r="L211" s="48"/>
      <c r="M211" s="86">
        <v>0</v>
      </c>
      <c r="N211" s="58">
        <f t="shared" si="76"/>
        <v>0</v>
      </c>
      <c r="P211" s="48"/>
      <c r="Q211" s="48"/>
      <c r="R211" s="48"/>
      <c r="T211" s="48"/>
      <c r="U211" s="48"/>
      <c r="V211" s="48"/>
      <c r="X211" s="48"/>
      <c r="Y211" s="48"/>
      <c r="Z211" s="48"/>
      <c r="AB211" s="48"/>
      <c r="AC211" s="48"/>
      <c r="AD211" s="48"/>
      <c r="AF211" s="48"/>
      <c r="AG211" s="48"/>
      <c r="AH211" s="48"/>
      <c r="AJ211" s="48"/>
      <c r="AK211" s="48"/>
      <c r="AL211" s="48"/>
      <c r="AN211" s="48"/>
      <c r="AO211" s="48"/>
      <c r="AP211" s="48"/>
      <c r="AR211" s="48"/>
      <c r="AS211" s="48"/>
      <c r="AT211" s="48"/>
      <c r="AV211" s="48"/>
      <c r="AW211" s="48"/>
      <c r="AX211" s="48"/>
      <c r="AZ211" s="48"/>
      <c r="BA211" s="48"/>
      <c r="BB211" s="48"/>
      <c r="BD211" s="48"/>
      <c r="BE211" s="48"/>
      <c r="BF211" s="48"/>
      <c r="BH211" s="48"/>
      <c r="BI211" s="48"/>
      <c r="BJ211" s="48"/>
      <c r="BL211" s="48"/>
      <c r="BM211" s="48"/>
      <c r="BN211" s="48"/>
      <c r="BP211" s="48"/>
      <c r="BQ211" s="48"/>
      <c r="BR211" s="48"/>
      <c r="BT211" s="48"/>
      <c r="BU211" s="48"/>
      <c r="BV211" s="48"/>
      <c r="BX211" s="48"/>
      <c r="BY211" s="48"/>
      <c r="BZ211" s="48"/>
      <c r="CB211" s="48"/>
      <c r="CC211" s="48"/>
      <c r="CD211" s="48"/>
      <c r="CF211" s="48"/>
      <c r="CG211" s="48"/>
      <c r="CH211" s="48"/>
      <c r="CJ211" s="48"/>
      <c r="CK211" s="48"/>
      <c r="CL211" s="48"/>
      <c r="CN211" s="48"/>
      <c r="CO211" s="48"/>
      <c r="CP211" s="48"/>
      <c r="CR211" s="48"/>
      <c r="CS211" s="48"/>
      <c r="CT211" s="48"/>
      <c r="CV211" s="48"/>
      <c r="CW211" s="48"/>
      <c r="CX211" s="48"/>
      <c r="CZ211" s="48"/>
      <c r="DA211" s="48"/>
      <c r="DB211" s="48"/>
      <c r="DD211" s="48"/>
      <c r="DE211" s="48"/>
      <c r="DF211" s="48"/>
      <c r="DH211" s="48"/>
      <c r="DI211" s="48"/>
      <c r="DJ211" s="48"/>
      <c r="DL211" s="48"/>
      <c r="DM211" s="48"/>
      <c r="DN211" s="48"/>
      <c r="DP211" s="48"/>
      <c r="DQ211" s="48"/>
      <c r="DR211" s="48"/>
      <c r="DT211" s="48"/>
      <c r="DU211" s="48"/>
      <c r="DV211" s="48"/>
      <c r="DX211" s="48"/>
      <c r="DY211" s="48"/>
      <c r="DZ211" s="48"/>
      <c r="EB211" s="48"/>
      <c r="EC211" s="48"/>
      <c r="ED211" s="48"/>
      <c r="EF211" s="48"/>
      <c r="EG211" s="48"/>
      <c r="EH211" s="48"/>
      <c r="EJ211" s="48"/>
      <c r="EK211" s="48"/>
      <c r="EL211" s="48"/>
      <c r="EN211" s="48"/>
      <c r="EO211" s="48"/>
      <c r="EP211" s="48"/>
    </row>
    <row r="212" spans="1:146" s="50" customFormat="1" ht="15" hidden="1" customHeight="1" x14ac:dyDescent="0.2">
      <c r="A212" s="48"/>
      <c r="B212" s="59" t="s">
        <v>394</v>
      </c>
      <c r="C212" s="59" t="s">
        <v>395</v>
      </c>
      <c r="D212" s="60">
        <v>0</v>
      </c>
      <c r="E212" s="60">
        <v>0</v>
      </c>
      <c r="F212" s="60">
        <f>+D212+E212</f>
        <v>0</v>
      </c>
      <c r="G212" s="60">
        <v>0</v>
      </c>
      <c r="H212" s="60">
        <v>0</v>
      </c>
      <c r="I212" s="60">
        <f>+G212+H212</f>
        <v>0</v>
      </c>
      <c r="J212" s="60">
        <f>+F212-I212</f>
        <v>0</v>
      </c>
      <c r="K212" s="48"/>
      <c r="L212" s="48"/>
      <c r="M212" s="86">
        <v>0</v>
      </c>
      <c r="N212" s="58">
        <f t="shared" si="76"/>
        <v>0</v>
      </c>
      <c r="P212" s="48"/>
      <c r="Q212" s="48"/>
      <c r="R212" s="48"/>
      <c r="T212" s="48"/>
      <c r="U212" s="48"/>
      <c r="V212" s="48"/>
      <c r="X212" s="48"/>
      <c r="Y212" s="48"/>
      <c r="Z212" s="48"/>
      <c r="AB212" s="48"/>
      <c r="AC212" s="48"/>
      <c r="AD212" s="48"/>
      <c r="AF212" s="48"/>
      <c r="AG212" s="48"/>
      <c r="AH212" s="48"/>
      <c r="AJ212" s="48"/>
      <c r="AK212" s="48"/>
      <c r="AL212" s="48"/>
      <c r="AN212" s="48"/>
      <c r="AO212" s="48"/>
      <c r="AP212" s="48"/>
      <c r="AR212" s="48"/>
      <c r="AS212" s="48"/>
      <c r="AT212" s="48"/>
      <c r="AV212" s="48"/>
      <c r="AW212" s="48"/>
      <c r="AX212" s="48"/>
      <c r="AZ212" s="48"/>
      <c r="BA212" s="48"/>
      <c r="BB212" s="48"/>
      <c r="BD212" s="48"/>
      <c r="BE212" s="48"/>
      <c r="BF212" s="48"/>
      <c r="BH212" s="48"/>
      <c r="BI212" s="48"/>
      <c r="BJ212" s="48"/>
      <c r="BL212" s="48"/>
      <c r="BM212" s="48"/>
      <c r="BN212" s="48"/>
      <c r="BP212" s="48"/>
      <c r="BQ212" s="48"/>
      <c r="BR212" s="48"/>
      <c r="BT212" s="48"/>
      <c r="BU212" s="48"/>
      <c r="BV212" s="48"/>
      <c r="BX212" s="48"/>
      <c r="BY212" s="48"/>
      <c r="BZ212" s="48"/>
      <c r="CB212" s="48"/>
      <c r="CC212" s="48"/>
      <c r="CD212" s="48"/>
      <c r="CF212" s="48"/>
      <c r="CG212" s="48"/>
      <c r="CH212" s="48"/>
      <c r="CJ212" s="48"/>
      <c r="CK212" s="48"/>
      <c r="CL212" s="48"/>
      <c r="CN212" s="48"/>
      <c r="CO212" s="48"/>
      <c r="CP212" s="48"/>
      <c r="CR212" s="48"/>
      <c r="CS212" s="48"/>
      <c r="CT212" s="48"/>
      <c r="CV212" s="48"/>
      <c r="CW212" s="48"/>
      <c r="CX212" s="48"/>
      <c r="CZ212" s="48"/>
      <c r="DA212" s="48"/>
      <c r="DB212" s="48"/>
      <c r="DD212" s="48"/>
      <c r="DE212" s="48"/>
      <c r="DF212" s="48"/>
      <c r="DH212" s="48"/>
      <c r="DI212" s="48"/>
      <c r="DJ212" s="48"/>
      <c r="DL212" s="48"/>
      <c r="DM212" s="48"/>
      <c r="DN212" s="48"/>
      <c r="DP212" s="48"/>
      <c r="DQ212" s="48"/>
      <c r="DR212" s="48"/>
      <c r="DT212" s="48"/>
      <c r="DU212" s="48"/>
      <c r="DV212" s="48"/>
      <c r="DX212" s="48"/>
      <c r="DY212" s="48"/>
      <c r="DZ212" s="48"/>
      <c r="EB212" s="48"/>
      <c r="EC212" s="48"/>
      <c r="ED212" s="48"/>
      <c r="EF212" s="48"/>
      <c r="EG212" s="48"/>
      <c r="EH212" s="48"/>
      <c r="EJ212" s="48"/>
      <c r="EK212" s="48"/>
      <c r="EL212" s="48"/>
      <c r="EN212" s="48"/>
      <c r="EO212" s="48"/>
      <c r="EP212" s="48"/>
    </row>
    <row r="213" spans="1:146" s="57" customFormat="1" ht="15" customHeight="1" x14ac:dyDescent="0.2">
      <c r="A213" s="53"/>
      <c r="B213" s="55" t="s">
        <v>396</v>
      </c>
      <c r="C213" s="55" t="s">
        <v>397</v>
      </c>
      <c r="D213" s="56">
        <f t="shared" ref="D213:J213" si="81">+D214+D223+D232</f>
        <v>4000000</v>
      </c>
      <c r="E213" s="56">
        <f t="shared" si="81"/>
        <v>0</v>
      </c>
      <c r="F213" s="56">
        <f t="shared" si="81"/>
        <v>4000000</v>
      </c>
      <c r="G213" s="56">
        <f t="shared" si="81"/>
        <v>0</v>
      </c>
      <c r="H213" s="56">
        <f t="shared" si="81"/>
        <v>1023288.6799999999</v>
      </c>
      <c r="I213" s="56">
        <f t="shared" si="81"/>
        <v>1023288.6799999999</v>
      </c>
      <c r="J213" s="56">
        <f t="shared" si="81"/>
        <v>2976711.3200000003</v>
      </c>
      <c r="K213" s="92"/>
      <c r="L213" s="166"/>
      <c r="M213" s="169"/>
      <c r="N213" s="169"/>
      <c r="P213" s="53"/>
      <c r="Q213" s="53"/>
      <c r="R213" s="53"/>
      <c r="T213" s="53"/>
      <c r="U213" s="53"/>
      <c r="V213" s="53"/>
      <c r="X213" s="53"/>
      <c r="Y213" s="53"/>
      <c r="Z213" s="53"/>
      <c r="AB213" s="53"/>
      <c r="AC213" s="53"/>
      <c r="AD213" s="53"/>
      <c r="AF213" s="53"/>
      <c r="AG213" s="53"/>
      <c r="AH213" s="53"/>
      <c r="AJ213" s="53"/>
      <c r="AK213" s="53"/>
      <c r="AL213" s="53"/>
      <c r="AN213" s="53"/>
      <c r="AO213" s="53"/>
      <c r="AP213" s="53"/>
      <c r="AR213" s="53"/>
      <c r="AS213" s="53"/>
      <c r="AT213" s="53"/>
      <c r="AV213" s="53"/>
      <c r="AW213" s="53"/>
      <c r="AX213" s="53"/>
      <c r="AZ213" s="53"/>
      <c r="BA213" s="53"/>
      <c r="BB213" s="53"/>
      <c r="BD213" s="53"/>
      <c r="BE213" s="53"/>
      <c r="BF213" s="53"/>
      <c r="BH213" s="53"/>
      <c r="BI213" s="53"/>
      <c r="BJ213" s="53"/>
      <c r="BL213" s="53"/>
      <c r="BM213" s="53"/>
      <c r="BN213" s="53"/>
      <c r="BP213" s="53"/>
      <c r="BQ213" s="53"/>
      <c r="BR213" s="53"/>
      <c r="BT213" s="53"/>
      <c r="BU213" s="53"/>
      <c r="BV213" s="53"/>
      <c r="BX213" s="53"/>
      <c r="BY213" s="53"/>
      <c r="BZ213" s="53"/>
      <c r="CB213" s="53"/>
      <c r="CC213" s="53"/>
      <c r="CD213" s="53"/>
      <c r="CF213" s="53"/>
      <c r="CG213" s="53"/>
      <c r="CH213" s="53"/>
      <c r="CJ213" s="53"/>
      <c r="CK213" s="53"/>
      <c r="CL213" s="53"/>
      <c r="CN213" s="53"/>
      <c r="CO213" s="53"/>
      <c r="CP213" s="53"/>
      <c r="CR213" s="53"/>
      <c r="CS213" s="53"/>
      <c r="CT213" s="53"/>
      <c r="CV213" s="53"/>
      <c r="CW213" s="53"/>
      <c r="CX213" s="53"/>
      <c r="CZ213" s="53"/>
      <c r="DA213" s="53"/>
      <c r="DB213" s="53"/>
      <c r="DD213" s="53"/>
      <c r="DE213" s="53"/>
      <c r="DF213" s="53"/>
      <c r="DH213" s="53"/>
      <c r="DI213" s="53"/>
      <c r="DJ213" s="53"/>
      <c r="DL213" s="53"/>
      <c r="DM213" s="53"/>
      <c r="DN213" s="53"/>
      <c r="DP213" s="53"/>
      <c r="DQ213" s="53"/>
      <c r="DR213" s="53"/>
      <c r="DT213" s="53"/>
      <c r="DU213" s="53"/>
      <c r="DV213" s="53"/>
      <c r="DX213" s="53"/>
      <c r="DY213" s="53"/>
      <c r="DZ213" s="53"/>
      <c r="EB213" s="53"/>
      <c r="EC213" s="53"/>
      <c r="ED213" s="53"/>
      <c r="EF213" s="53"/>
      <c r="EG213" s="53"/>
      <c r="EH213" s="53"/>
      <c r="EJ213" s="53"/>
      <c r="EK213" s="53"/>
      <c r="EL213" s="53"/>
      <c r="EN213" s="53"/>
      <c r="EO213" s="53"/>
      <c r="EP213" s="53"/>
    </row>
    <row r="214" spans="1:146" s="57" customFormat="1" ht="15" customHeight="1" x14ac:dyDescent="0.2">
      <c r="A214" s="53"/>
      <c r="B214" s="55" t="s">
        <v>398</v>
      </c>
      <c r="C214" s="55" t="s">
        <v>399</v>
      </c>
      <c r="D214" s="56">
        <f>SUM(D215:D222)</f>
        <v>4000000</v>
      </c>
      <c r="E214" s="56">
        <f t="shared" ref="E214:J214" si="82">SUM(E215:E222)</f>
        <v>0</v>
      </c>
      <c r="F214" s="56">
        <f t="shared" si="82"/>
        <v>4000000</v>
      </c>
      <c r="G214" s="56">
        <f t="shared" si="82"/>
        <v>0</v>
      </c>
      <c r="H214" s="56">
        <f t="shared" si="82"/>
        <v>0</v>
      </c>
      <c r="I214" s="56">
        <f t="shared" si="82"/>
        <v>0</v>
      </c>
      <c r="J214" s="56">
        <f t="shared" si="82"/>
        <v>4000000</v>
      </c>
      <c r="K214" s="92"/>
      <c r="L214" s="166"/>
      <c r="M214" s="169"/>
      <c r="N214" s="169"/>
      <c r="P214" s="53"/>
      <c r="Q214" s="53"/>
      <c r="R214" s="53"/>
      <c r="T214" s="53"/>
      <c r="U214" s="53"/>
      <c r="V214" s="53"/>
      <c r="X214" s="53"/>
      <c r="Y214" s="53"/>
      <c r="Z214" s="53"/>
      <c r="AB214" s="53"/>
      <c r="AC214" s="53"/>
      <c r="AD214" s="53"/>
      <c r="AF214" s="53"/>
      <c r="AG214" s="53"/>
      <c r="AH214" s="53"/>
      <c r="AJ214" s="53"/>
      <c r="AK214" s="53"/>
      <c r="AL214" s="53"/>
      <c r="AN214" s="53"/>
      <c r="AO214" s="53"/>
      <c r="AP214" s="53"/>
      <c r="AR214" s="53"/>
      <c r="AS214" s="53"/>
      <c r="AT214" s="53"/>
      <c r="AV214" s="53"/>
      <c r="AW214" s="53"/>
      <c r="AX214" s="53"/>
      <c r="AZ214" s="53"/>
      <c r="BA214" s="53"/>
      <c r="BB214" s="53"/>
      <c r="BD214" s="53"/>
      <c r="BE214" s="53"/>
      <c r="BF214" s="53"/>
      <c r="BH214" s="53"/>
      <c r="BI214" s="53"/>
      <c r="BJ214" s="53"/>
      <c r="BL214" s="53"/>
      <c r="BM214" s="53"/>
      <c r="BN214" s="53"/>
      <c r="BP214" s="53"/>
      <c r="BQ214" s="53"/>
      <c r="BR214" s="53"/>
      <c r="BT214" s="53"/>
      <c r="BU214" s="53"/>
      <c r="BV214" s="53"/>
      <c r="BX214" s="53"/>
      <c r="BY214" s="53"/>
      <c r="BZ214" s="53"/>
      <c r="CB214" s="53"/>
      <c r="CC214" s="53"/>
      <c r="CD214" s="53"/>
      <c r="CF214" s="53"/>
      <c r="CG214" s="53"/>
      <c r="CH214" s="53"/>
      <c r="CJ214" s="53"/>
      <c r="CK214" s="53"/>
      <c r="CL214" s="53"/>
      <c r="CN214" s="53"/>
      <c r="CO214" s="53"/>
      <c r="CP214" s="53"/>
      <c r="CR214" s="53"/>
      <c r="CS214" s="53"/>
      <c r="CT214" s="53"/>
      <c r="CV214" s="53"/>
      <c r="CW214" s="53"/>
      <c r="CX214" s="53"/>
      <c r="CZ214" s="53"/>
      <c r="DA214" s="53"/>
      <c r="DB214" s="53"/>
      <c r="DD214" s="53"/>
      <c r="DE214" s="53"/>
      <c r="DF214" s="53"/>
      <c r="DH214" s="53"/>
      <c r="DI214" s="53"/>
      <c r="DJ214" s="53"/>
      <c r="DL214" s="53"/>
      <c r="DM214" s="53"/>
      <c r="DN214" s="53"/>
      <c r="DP214" s="53"/>
      <c r="DQ214" s="53"/>
      <c r="DR214" s="53"/>
      <c r="DT214" s="53"/>
      <c r="DU214" s="53"/>
      <c r="DV214" s="53"/>
      <c r="DX214" s="53"/>
      <c r="DY214" s="53"/>
      <c r="DZ214" s="53"/>
      <c r="EB214" s="53"/>
      <c r="EC214" s="53"/>
      <c r="ED214" s="53"/>
      <c r="EF214" s="53"/>
      <c r="EG214" s="53"/>
      <c r="EH214" s="53"/>
      <c r="EJ214" s="53"/>
      <c r="EK214" s="53"/>
      <c r="EL214" s="53"/>
      <c r="EN214" s="53"/>
      <c r="EO214" s="53"/>
      <c r="EP214" s="53"/>
    </row>
    <row r="215" spans="1:146" s="50" customFormat="1" ht="15" hidden="1" customHeight="1" x14ac:dyDescent="0.2">
      <c r="A215" s="48"/>
      <c r="B215" s="59" t="s">
        <v>400</v>
      </c>
      <c r="C215" s="59" t="s">
        <v>401</v>
      </c>
      <c r="D215" s="60">
        <v>0</v>
      </c>
      <c r="E215" s="60">
        <v>0</v>
      </c>
      <c r="F215" s="60">
        <f t="shared" ref="F215:F222" si="83">+D215+E215</f>
        <v>0</v>
      </c>
      <c r="G215" s="60">
        <v>0</v>
      </c>
      <c r="H215" s="60">
        <v>0</v>
      </c>
      <c r="I215" s="60">
        <f t="shared" ref="I215:I236" si="84">+G215+H215</f>
        <v>0</v>
      </c>
      <c r="J215" s="60">
        <f t="shared" ref="J215:J236" si="85">+F215-I215</f>
        <v>0</v>
      </c>
      <c r="K215" s="48"/>
      <c r="L215" s="48"/>
      <c r="M215" s="86">
        <v>0</v>
      </c>
      <c r="N215" s="58">
        <f t="shared" si="76"/>
        <v>0</v>
      </c>
      <c r="P215" s="48"/>
      <c r="Q215" s="48"/>
      <c r="R215" s="48"/>
      <c r="T215" s="48"/>
      <c r="U215" s="48"/>
      <c r="V215" s="48"/>
      <c r="X215" s="48"/>
      <c r="Y215" s="48"/>
      <c r="Z215" s="48"/>
      <c r="AB215" s="48"/>
      <c r="AC215" s="48"/>
      <c r="AD215" s="48"/>
      <c r="AF215" s="48"/>
      <c r="AG215" s="48"/>
      <c r="AH215" s="48"/>
      <c r="AJ215" s="48"/>
      <c r="AK215" s="48"/>
      <c r="AL215" s="48"/>
      <c r="AN215" s="48"/>
      <c r="AO215" s="48"/>
      <c r="AP215" s="48"/>
      <c r="AR215" s="48"/>
      <c r="AS215" s="48"/>
      <c r="AT215" s="48"/>
      <c r="AV215" s="48"/>
      <c r="AW215" s="48"/>
      <c r="AX215" s="48"/>
      <c r="AZ215" s="48"/>
      <c r="BA215" s="48"/>
      <c r="BB215" s="48"/>
      <c r="BD215" s="48"/>
      <c r="BE215" s="48"/>
      <c r="BF215" s="48"/>
      <c r="BH215" s="48"/>
      <c r="BI215" s="48"/>
      <c r="BJ215" s="48"/>
      <c r="BL215" s="48"/>
      <c r="BM215" s="48"/>
      <c r="BN215" s="48"/>
      <c r="BP215" s="48"/>
      <c r="BQ215" s="48"/>
      <c r="BR215" s="48"/>
      <c r="BT215" s="48"/>
      <c r="BU215" s="48"/>
      <c r="BV215" s="48"/>
      <c r="BX215" s="48"/>
      <c r="BY215" s="48"/>
      <c r="BZ215" s="48"/>
      <c r="CB215" s="48"/>
      <c r="CC215" s="48"/>
      <c r="CD215" s="48"/>
      <c r="CF215" s="48"/>
      <c r="CG215" s="48"/>
      <c r="CH215" s="48"/>
      <c r="CJ215" s="48"/>
      <c r="CK215" s="48"/>
      <c r="CL215" s="48"/>
      <c r="CN215" s="48"/>
      <c r="CO215" s="48"/>
      <c r="CP215" s="48"/>
      <c r="CR215" s="48"/>
      <c r="CS215" s="48"/>
      <c r="CT215" s="48"/>
      <c r="CV215" s="48"/>
      <c r="CW215" s="48"/>
      <c r="CX215" s="48"/>
      <c r="CZ215" s="48"/>
      <c r="DA215" s="48"/>
      <c r="DB215" s="48"/>
      <c r="DD215" s="48"/>
      <c r="DE215" s="48"/>
      <c r="DF215" s="48"/>
      <c r="DH215" s="48"/>
      <c r="DI215" s="48"/>
      <c r="DJ215" s="48"/>
      <c r="DL215" s="48"/>
      <c r="DM215" s="48"/>
      <c r="DN215" s="48"/>
      <c r="DP215" s="48"/>
      <c r="DQ215" s="48"/>
      <c r="DR215" s="48"/>
      <c r="DT215" s="48"/>
      <c r="DU215" s="48"/>
      <c r="DV215" s="48"/>
      <c r="DX215" s="48"/>
      <c r="DY215" s="48"/>
      <c r="DZ215" s="48"/>
      <c r="EB215" s="48"/>
      <c r="EC215" s="48"/>
      <c r="ED215" s="48"/>
      <c r="EF215" s="48"/>
      <c r="EG215" s="48"/>
      <c r="EH215" s="48"/>
      <c r="EJ215" s="48"/>
      <c r="EK215" s="48"/>
      <c r="EL215" s="48"/>
      <c r="EN215" s="48"/>
      <c r="EO215" s="48"/>
      <c r="EP215" s="48"/>
    </row>
    <row r="216" spans="1:146" s="50" customFormat="1" ht="15" hidden="1" customHeight="1" x14ac:dyDescent="0.2">
      <c r="A216" s="48"/>
      <c r="B216" s="59" t="s">
        <v>402</v>
      </c>
      <c r="C216" s="59" t="s">
        <v>403</v>
      </c>
      <c r="D216" s="60">
        <v>0</v>
      </c>
      <c r="E216" s="60">
        <v>0</v>
      </c>
      <c r="F216" s="60">
        <f t="shared" si="83"/>
        <v>0</v>
      </c>
      <c r="G216" s="60">
        <v>0</v>
      </c>
      <c r="H216" s="60">
        <v>0</v>
      </c>
      <c r="I216" s="60">
        <f t="shared" si="84"/>
        <v>0</v>
      </c>
      <c r="J216" s="60">
        <f t="shared" si="85"/>
        <v>0</v>
      </c>
      <c r="K216" s="48"/>
      <c r="L216" s="48"/>
      <c r="M216" s="86">
        <v>0</v>
      </c>
      <c r="N216" s="58">
        <f t="shared" si="76"/>
        <v>0</v>
      </c>
      <c r="P216" s="48"/>
      <c r="Q216" s="48"/>
      <c r="R216" s="48"/>
      <c r="T216" s="48"/>
      <c r="U216" s="48"/>
      <c r="V216" s="48"/>
      <c r="X216" s="48"/>
      <c r="Y216" s="48"/>
      <c r="Z216" s="48"/>
      <c r="AB216" s="48"/>
      <c r="AC216" s="48"/>
      <c r="AD216" s="48"/>
      <c r="AF216" s="48"/>
      <c r="AG216" s="48"/>
      <c r="AH216" s="48"/>
      <c r="AJ216" s="48"/>
      <c r="AK216" s="48"/>
      <c r="AL216" s="48"/>
      <c r="AN216" s="48"/>
      <c r="AO216" s="48"/>
      <c r="AP216" s="48"/>
      <c r="AR216" s="48"/>
      <c r="AS216" s="48"/>
      <c r="AT216" s="48"/>
      <c r="AV216" s="48"/>
      <c r="AW216" s="48"/>
      <c r="AX216" s="48"/>
      <c r="AZ216" s="48"/>
      <c r="BA216" s="48"/>
      <c r="BB216" s="48"/>
      <c r="BD216" s="48"/>
      <c r="BE216" s="48"/>
      <c r="BF216" s="48"/>
      <c r="BH216" s="48"/>
      <c r="BI216" s="48"/>
      <c r="BJ216" s="48"/>
      <c r="BL216" s="48"/>
      <c r="BM216" s="48"/>
      <c r="BN216" s="48"/>
      <c r="BP216" s="48"/>
      <c r="BQ216" s="48"/>
      <c r="BR216" s="48"/>
      <c r="BT216" s="48"/>
      <c r="BU216" s="48"/>
      <c r="BV216" s="48"/>
      <c r="BX216" s="48"/>
      <c r="BY216" s="48"/>
      <c r="BZ216" s="48"/>
      <c r="CB216" s="48"/>
      <c r="CC216" s="48"/>
      <c r="CD216" s="48"/>
      <c r="CF216" s="48"/>
      <c r="CG216" s="48"/>
      <c r="CH216" s="48"/>
      <c r="CJ216" s="48"/>
      <c r="CK216" s="48"/>
      <c r="CL216" s="48"/>
      <c r="CN216" s="48"/>
      <c r="CO216" s="48"/>
      <c r="CP216" s="48"/>
      <c r="CR216" s="48"/>
      <c r="CS216" s="48"/>
      <c r="CT216" s="48"/>
      <c r="CV216" s="48"/>
      <c r="CW216" s="48"/>
      <c r="CX216" s="48"/>
      <c r="CZ216" s="48"/>
      <c r="DA216" s="48"/>
      <c r="DB216" s="48"/>
      <c r="DD216" s="48"/>
      <c r="DE216" s="48"/>
      <c r="DF216" s="48"/>
      <c r="DH216" s="48"/>
      <c r="DI216" s="48"/>
      <c r="DJ216" s="48"/>
      <c r="DL216" s="48"/>
      <c r="DM216" s="48"/>
      <c r="DN216" s="48"/>
      <c r="DP216" s="48"/>
      <c r="DQ216" s="48"/>
      <c r="DR216" s="48"/>
      <c r="DT216" s="48"/>
      <c r="DU216" s="48"/>
      <c r="DV216" s="48"/>
      <c r="DX216" s="48"/>
      <c r="DY216" s="48"/>
      <c r="DZ216" s="48"/>
      <c r="EB216" s="48"/>
      <c r="EC216" s="48"/>
      <c r="ED216" s="48"/>
      <c r="EF216" s="48"/>
      <c r="EG216" s="48"/>
      <c r="EH216" s="48"/>
      <c r="EJ216" s="48"/>
      <c r="EK216" s="48"/>
      <c r="EL216" s="48"/>
      <c r="EN216" s="48"/>
      <c r="EO216" s="48"/>
      <c r="EP216" s="48"/>
    </row>
    <row r="217" spans="1:146" s="50" customFormat="1" ht="15" hidden="1" customHeight="1" x14ac:dyDescent="0.2">
      <c r="A217" s="48"/>
      <c r="B217" s="59" t="s">
        <v>404</v>
      </c>
      <c r="C217" s="59" t="s">
        <v>405</v>
      </c>
      <c r="D217" s="60">
        <v>0</v>
      </c>
      <c r="E217" s="60">
        <v>0</v>
      </c>
      <c r="F217" s="60">
        <f t="shared" si="83"/>
        <v>0</v>
      </c>
      <c r="G217" s="60">
        <v>0</v>
      </c>
      <c r="H217" s="60">
        <v>0</v>
      </c>
      <c r="I217" s="60">
        <f t="shared" si="84"/>
        <v>0</v>
      </c>
      <c r="J217" s="60">
        <f t="shared" si="85"/>
        <v>0</v>
      </c>
      <c r="K217" s="48"/>
      <c r="L217" s="48"/>
      <c r="M217" s="86">
        <v>0</v>
      </c>
      <c r="N217" s="58">
        <f t="shared" si="76"/>
        <v>0</v>
      </c>
      <c r="P217" s="48"/>
      <c r="Q217" s="48"/>
      <c r="R217" s="48"/>
      <c r="T217" s="48"/>
      <c r="U217" s="48"/>
      <c r="V217" s="48"/>
      <c r="X217" s="48"/>
      <c r="Y217" s="48"/>
      <c r="Z217" s="48"/>
      <c r="AB217" s="48"/>
      <c r="AC217" s="48"/>
      <c r="AD217" s="48"/>
      <c r="AF217" s="48"/>
      <c r="AG217" s="48"/>
      <c r="AH217" s="48"/>
      <c r="AJ217" s="48"/>
      <c r="AK217" s="48"/>
      <c r="AL217" s="48"/>
      <c r="AN217" s="48"/>
      <c r="AO217" s="48"/>
      <c r="AP217" s="48"/>
      <c r="AR217" s="48"/>
      <c r="AS217" s="48"/>
      <c r="AT217" s="48"/>
      <c r="AV217" s="48"/>
      <c r="AW217" s="48"/>
      <c r="AX217" s="48"/>
      <c r="AZ217" s="48"/>
      <c r="BA217" s="48"/>
      <c r="BB217" s="48"/>
      <c r="BD217" s="48"/>
      <c r="BE217" s="48"/>
      <c r="BF217" s="48"/>
      <c r="BH217" s="48"/>
      <c r="BI217" s="48"/>
      <c r="BJ217" s="48"/>
      <c r="BL217" s="48"/>
      <c r="BM217" s="48"/>
      <c r="BN217" s="48"/>
      <c r="BP217" s="48"/>
      <c r="BQ217" s="48"/>
      <c r="BR217" s="48"/>
      <c r="BT217" s="48"/>
      <c r="BU217" s="48"/>
      <c r="BV217" s="48"/>
      <c r="BX217" s="48"/>
      <c r="BY217" s="48"/>
      <c r="BZ217" s="48"/>
      <c r="CB217" s="48"/>
      <c r="CC217" s="48"/>
      <c r="CD217" s="48"/>
      <c r="CF217" s="48"/>
      <c r="CG217" s="48"/>
      <c r="CH217" s="48"/>
      <c r="CJ217" s="48"/>
      <c r="CK217" s="48"/>
      <c r="CL217" s="48"/>
      <c r="CN217" s="48"/>
      <c r="CO217" s="48"/>
      <c r="CP217" s="48"/>
      <c r="CR217" s="48"/>
      <c r="CS217" s="48"/>
      <c r="CT217" s="48"/>
      <c r="CV217" s="48"/>
      <c r="CW217" s="48"/>
      <c r="CX217" s="48"/>
      <c r="CZ217" s="48"/>
      <c r="DA217" s="48"/>
      <c r="DB217" s="48"/>
      <c r="DD217" s="48"/>
      <c r="DE217" s="48"/>
      <c r="DF217" s="48"/>
      <c r="DH217" s="48"/>
      <c r="DI217" s="48"/>
      <c r="DJ217" s="48"/>
      <c r="DL217" s="48"/>
      <c r="DM217" s="48"/>
      <c r="DN217" s="48"/>
      <c r="DP217" s="48"/>
      <c r="DQ217" s="48"/>
      <c r="DR217" s="48"/>
      <c r="DT217" s="48"/>
      <c r="DU217" s="48"/>
      <c r="DV217" s="48"/>
      <c r="DX217" s="48"/>
      <c r="DY217" s="48"/>
      <c r="DZ217" s="48"/>
      <c r="EB217" s="48"/>
      <c r="EC217" s="48"/>
      <c r="ED217" s="48"/>
      <c r="EF217" s="48"/>
      <c r="EG217" s="48"/>
      <c r="EH217" s="48"/>
      <c r="EJ217" s="48"/>
      <c r="EK217" s="48"/>
      <c r="EL217" s="48"/>
      <c r="EN217" s="48"/>
      <c r="EO217" s="48"/>
      <c r="EP217" s="48"/>
    </row>
    <row r="218" spans="1:146" s="50" customFormat="1" ht="15" hidden="1" customHeight="1" x14ac:dyDescent="0.2">
      <c r="A218" s="48"/>
      <c r="B218" s="59" t="s">
        <v>406</v>
      </c>
      <c r="C218" s="59" t="s">
        <v>407</v>
      </c>
      <c r="D218" s="60">
        <v>0</v>
      </c>
      <c r="E218" s="60">
        <v>0</v>
      </c>
      <c r="F218" s="60">
        <f t="shared" si="83"/>
        <v>0</v>
      </c>
      <c r="G218" s="60">
        <v>0</v>
      </c>
      <c r="H218" s="60">
        <v>0</v>
      </c>
      <c r="I218" s="60">
        <f t="shared" si="84"/>
        <v>0</v>
      </c>
      <c r="J218" s="60">
        <f t="shared" si="85"/>
        <v>0</v>
      </c>
      <c r="K218" s="48"/>
      <c r="L218" s="48"/>
      <c r="M218" s="86">
        <v>0</v>
      </c>
      <c r="N218" s="58">
        <f t="shared" si="76"/>
        <v>0</v>
      </c>
      <c r="P218" s="48"/>
      <c r="Q218" s="48"/>
      <c r="R218" s="48"/>
      <c r="T218" s="48"/>
      <c r="U218" s="48"/>
      <c r="V218" s="48"/>
      <c r="X218" s="48"/>
      <c r="Y218" s="48"/>
      <c r="Z218" s="48"/>
      <c r="AB218" s="48"/>
      <c r="AC218" s="48"/>
      <c r="AD218" s="48"/>
      <c r="AF218" s="48"/>
      <c r="AG218" s="48"/>
      <c r="AH218" s="48"/>
      <c r="AJ218" s="48"/>
      <c r="AK218" s="48"/>
      <c r="AL218" s="48"/>
      <c r="AN218" s="48"/>
      <c r="AO218" s="48"/>
      <c r="AP218" s="48"/>
      <c r="AR218" s="48"/>
      <c r="AS218" s="48"/>
      <c r="AT218" s="48"/>
      <c r="AV218" s="48"/>
      <c r="AW218" s="48"/>
      <c r="AX218" s="48"/>
      <c r="AZ218" s="48"/>
      <c r="BA218" s="48"/>
      <c r="BB218" s="48"/>
      <c r="BD218" s="48"/>
      <c r="BE218" s="48"/>
      <c r="BF218" s="48"/>
      <c r="BH218" s="48"/>
      <c r="BI218" s="48"/>
      <c r="BJ218" s="48"/>
      <c r="BL218" s="48"/>
      <c r="BM218" s="48"/>
      <c r="BN218" s="48"/>
      <c r="BP218" s="48"/>
      <c r="BQ218" s="48"/>
      <c r="BR218" s="48"/>
      <c r="BT218" s="48"/>
      <c r="BU218" s="48"/>
      <c r="BV218" s="48"/>
      <c r="BX218" s="48"/>
      <c r="BY218" s="48"/>
      <c r="BZ218" s="48"/>
      <c r="CB218" s="48"/>
      <c r="CC218" s="48"/>
      <c r="CD218" s="48"/>
      <c r="CF218" s="48"/>
      <c r="CG218" s="48"/>
      <c r="CH218" s="48"/>
      <c r="CJ218" s="48"/>
      <c r="CK218" s="48"/>
      <c r="CL218" s="48"/>
      <c r="CN218" s="48"/>
      <c r="CO218" s="48"/>
      <c r="CP218" s="48"/>
      <c r="CR218" s="48"/>
      <c r="CS218" s="48"/>
      <c r="CT218" s="48"/>
      <c r="CV218" s="48"/>
      <c r="CW218" s="48"/>
      <c r="CX218" s="48"/>
      <c r="CZ218" s="48"/>
      <c r="DA218" s="48"/>
      <c r="DB218" s="48"/>
      <c r="DD218" s="48"/>
      <c r="DE218" s="48"/>
      <c r="DF218" s="48"/>
      <c r="DH218" s="48"/>
      <c r="DI218" s="48"/>
      <c r="DJ218" s="48"/>
      <c r="DL218" s="48"/>
      <c r="DM218" s="48"/>
      <c r="DN218" s="48"/>
      <c r="DP218" s="48"/>
      <c r="DQ218" s="48"/>
      <c r="DR218" s="48"/>
      <c r="DT218" s="48"/>
      <c r="DU218" s="48"/>
      <c r="DV218" s="48"/>
      <c r="DX218" s="48"/>
      <c r="DY218" s="48"/>
      <c r="DZ218" s="48"/>
      <c r="EB218" s="48"/>
      <c r="EC218" s="48"/>
      <c r="ED218" s="48"/>
      <c r="EF218" s="48"/>
      <c r="EG218" s="48"/>
      <c r="EH218" s="48"/>
      <c r="EJ218" s="48"/>
      <c r="EK218" s="48"/>
      <c r="EL218" s="48"/>
      <c r="EN218" s="48"/>
      <c r="EO218" s="48"/>
      <c r="EP218" s="48"/>
    </row>
    <row r="219" spans="1:146" s="50" customFormat="1" ht="15" hidden="1" customHeight="1" x14ac:dyDescent="0.2">
      <c r="A219" s="48"/>
      <c r="B219" s="59" t="s">
        <v>408</v>
      </c>
      <c r="C219" s="59" t="s">
        <v>409</v>
      </c>
      <c r="D219" s="60">
        <v>0</v>
      </c>
      <c r="E219" s="60">
        <v>0</v>
      </c>
      <c r="F219" s="60">
        <f t="shared" si="83"/>
        <v>0</v>
      </c>
      <c r="G219" s="60">
        <v>0</v>
      </c>
      <c r="H219" s="60">
        <v>0</v>
      </c>
      <c r="I219" s="60">
        <f t="shared" si="84"/>
        <v>0</v>
      </c>
      <c r="J219" s="60">
        <f t="shared" si="85"/>
        <v>0</v>
      </c>
      <c r="K219" s="48"/>
      <c r="L219" s="48"/>
      <c r="M219" s="86">
        <v>0</v>
      </c>
      <c r="N219" s="58">
        <f t="shared" si="76"/>
        <v>0</v>
      </c>
      <c r="P219" s="48"/>
      <c r="Q219" s="48"/>
      <c r="R219" s="48"/>
      <c r="T219" s="48"/>
      <c r="U219" s="48"/>
      <c r="V219" s="48"/>
      <c r="X219" s="48"/>
      <c r="Y219" s="48"/>
      <c r="Z219" s="48"/>
      <c r="AB219" s="48"/>
      <c r="AC219" s="48"/>
      <c r="AD219" s="48"/>
      <c r="AF219" s="48"/>
      <c r="AG219" s="48"/>
      <c r="AH219" s="48"/>
      <c r="AJ219" s="48"/>
      <c r="AK219" s="48"/>
      <c r="AL219" s="48"/>
      <c r="AN219" s="48"/>
      <c r="AO219" s="48"/>
      <c r="AP219" s="48"/>
      <c r="AR219" s="48"/>
      <c r="AS219" s="48"/>
      <c r="AT219" s="48"/>
      <c r="AV219" s="48"/>
      <c r="AW219" s="48"/>
      <c r="AX219" s="48"/>
      <c r="AZ219" s="48"/>
      <c r="BA219" s="48"/>
      <c r="BB219" s="48"/>
      <c r="BD219" s="48"/>
      <c r="BE219" s="48"/>
      <c r="BF219" s="48"/>
      <c r="BH219" s="48"/>
      <c r="BI219" s="48"/>
      <c r="BJ219" s="48"/>
      <c r="BL219" s="48"/>
      <c r="BM219" s="48"/>
      <c r="BN219" s="48"/>
      <c r="BP219" s="48"/>
      <c r="BQ219" s="48"/>
      <c r="BR219" s="48"/>
      <c r="BT219" s="48"/>
      <c r="BU219" s="48"/>
      <c r="BV219" s="48"/>
      <c r="BX219" s="48"/>
      <c r="BY219" s="48"/>
      <c r="BZ219" s="48"/>
      <c r="CB219" s="48"/>
      <c r="CC219" s="48"/>
      <c r="CD219" s="48"/>
      <c r="CF219" s="48"/>
      <c r="CG219" s="48"/>
      <c r="CH219" s="48"/>
      <c r="CJ219" s="48"/>
      <c r="CK219" s="48"/>
      <c r="CL219" s="48"/>
      <c r="CN219" s="48"/>
      <c r="CO219" s="48"/>
      <c r="CP219" s="48"/>
      <c r="CR219" s="48"/>
      <c r="CS219" s="48"/>
      <c r="CT219" s="48"/>
      <c r="CV219" s="48"/>
      <c r="CW219" s="48"/>
      <c r="CX219" s="48"/>
      <c r="CZ219" s="48"/>
      <c r="DA219" s="48"/>
      <c r="DB219" s="48"/>
      <c r="DD219" s="48"/>
      <c r="DE219" s="48"/>
      <c r="DF219" s="48"/>
      <c r="DH219" s="48"/>
      <c r="DI219" s="48"/>
      <c r="DJ219" s="48"/>
      <c r="DL219" s="48"/>
      <c r="DM219" s="48"/>
      <c r="DN219" s="48"/>
      <c r="DP219" s="48"/>
      <c r="DQ219" s="48"/>
      <c r="DR219" s="48"/>
      <c r="DT219" s="48"/>
      <c r="DU219" s="48"/>
      <c r="DV219" s="48"/>
      <c r="DX219" s="48"/>
      <c r="DY219" s="48"/>
      <c r="DZ219" s="48"/>
      <c r="EB219" s="48"/>
      <c r="EC219" s="48"/>
      <c r="ED219" s="48"/>
      <c r="EF219" s="48"/>
      <c r="EG219" s="48"/>
      <c r="EH219" s="48"/>
      <c r="EJ219" s="48"/>
      <c r="EK219" s="48"/>
      <c r="EL219" s="48"/>
      <c r="EN219" s="48"/>
      <c r="EO219" s="48"/>
      <c r="EP219" s="48"/>
    </row>
    <row r="220" spans="1:146" s="50" customFormat="1" ht="15" customHeight="1" x14ac:dyDescent="0.2">
      <c r="A220" s="48"/>
      <c r="B220" s="59" t="s">
        <v>410</v>
      </c>
      <c r="C220" s="59" t="s">
        <v>411</v>
      </c>
      <c r="D220" s="60">
        <f>+[1]Ingresos!$D$221</f>
        <v>4000000</v>
      </c>
      <c r="E220" s="60">
        <v>0</v>
      </c>
      <c r="F220" s="60">
        <f t="shared" si="83"/>
        <v>4000000</v>
      </c>
      <c r="G220" s="60">
        <v>0</v>
      </c>
      <c r="H220" s="60">
        <v>0</v>
      </c>
      <c r="I220" s="60">
        <f t="shared" si="84"/>
        <v>0</v>
      </c>
      <c r="J220" s="60">
        <f t="shared" si="85"/>
        <v>4000000</v>
      </c>
      <c r="K220" s="93">
        <f>+I220-'[2]Presupuestado vs. Recaudado'!$D$17</f>
        <v>-7309166.6600000001</v>
      </c>
      <c r="L220" s="164">
        <f>0-I220</f>
        <v>0</v>
      </c>
      <c r="M220" s="170">
        <v>0</v>
      </c>
      <c r="N220" s="169"/>
      <c r="P220" s="48"/>
      <c r="Q220" s="48"/>
      <c r="R220" s="48"/>
      <c r="T220" s="48"/>
      <c r="U220" s="48"/>
      <c r="V220" s="48"/>
      <c r="X220" s="48"/>
      <c r="Y220" s="48"/>
      <c r="Z220" s="48"/>
      <c r="AB220" s="48"/>
      <c r="AC220" s="48"/>
      <c r="AD220" s="48"/>
      <c r="AF220" s="48"/>
      <c r="AG220" s="48"/>
      <c r="AH220" s="48"/>
      <c r="AJ220" s="48"/>
      <c r="AK220" s="48"/>
      <c r="AL220" s="48"/>
      <c r="AN220" s="48"/>
      <c r="AO220" s="48"/>
      <c r="AP220" s="48"/>
      <c r="AR220" s="48"/>
      <c r="AS220" s="48"/>
      <c r="AT220" s="48"/>
      <c r="AV220" s="48"/>
      <c r="AW220" s="48"/>
      <c r="AX220" s="48"/>
      <c r="AZ220" s="48"/>
      <c r="BA220" s="48"/>
      <c r="BB220" s="48"/>
      <c r="BD220" s="48"/>
      <c r="BE220" s="48"/>
      <c r="BF220" s="48"/>
      <c r="BH220" s="48"/>
      <c r="BI220" s="48"/>
      <c r="BJ220" s="48"/>
      <c r="BL220" s="48"/>
      <c r="BM220" s="48"/>
      <c r="BN220" s="48"/>
      <c r="BP220" s="48"/>
      <c r="BQ220" s="48"/>
      <c r="BR220" s="48"/>
      <c r="BT220" s="48"/>
      <c r="BU220" s="48"/>
      <c r="BV220" s="48"/>
      <c r="BX220" s="48"/>
      <c r="BY220" s="48"/>
      <c r="BZ220" s="48"/>
      <c r="CB220" s="48"/>
      <c r="CC220" s="48"/>
      <c r="CD220" s="48"/>
      <c r="CF220" s="48"/>
      <c r="CG220" s="48"/>
      <c r="CH220" s="48"/>
      <c r="CJ220" s="48"/>
      <c r="CK220" s="48"/>
      <c r="CL220" s="48"/>
      <c r="CN220" s="48"/>
      <c r="CO220" s="48"/>
      <c r="CP220" s="48"/>
      <c r="CR220" s="48"/>
      <c r="CS220" s="48"/>
      <c r="CT220" s="48"/>
      <c r="CV220" s="48"/>
      <c r="CW220" s="48"/>
      <c r="CX220" s="48"/>
      <c r="CZ220" s="48"/>
      <c r="DA220" s="48"/>
      <c r="DB220" s="48"/>
      <c r="DD220" s="48"/>
      <c r="DE220" s="48"/>
      <c r="DF220" s="48"/>
      <c r="DH220" s="48"/>
      <c r="DI220" s="48"/>
      <c r="DJ220" s="48"/>
      <c r="DL220" s="48"/>
      <c r="DM220" s="48"/>
      <c r="DN220" s="48"/>
      <c r="DP220" s="48"/>
      <c r="DQ220" s="48"/>
      <c r="DR220" s="48"/>
      <c r="DT220" s="48"/>
      <c r="DU220" s="48"/>
      <c r="DV220" s="48"/>
      <c r="DX220" s="48"/>
      <c r="DY220" s="48"/>
      <c r="DZ220" s="48"/>
      <c r="EB220" s="48"/>
      <c r="EC220" s="48"/>
      <c r="ED220" s="48"/>
      <c r="EF220" s="48"/>
      <c r="EG220" s="48"/>
      <c r="EH220" s="48"/>
      <c r="EJ220" s="48"/>
      <c r="EK220" s="48"/>
      <c r="EL220" s="48"/>
      <c r="EN220" s="48"/>
      <c r="EO220" s="48"/>
      <c r="EP220" s="48"/>
    </row>
    <row r="221" spans="1:146" s="50" customFormat="1" ht="15" hidden="1" customHeight="1" x14ac:dyDescent="0.2">
      <c r="A221" s="48"/>
      <c r="B221" s="59" t="s">
        <v>412</v>
      </c>
      <c r="C221" s="59" t="s">
        <v>413</v>
      </c>
      <c r="D221" s="60">
        <v>0</v>
      </c>
      <c r="E221" s="60">
        <v>0</v>
      </c>
      <c r="F221" s="60">
        <f t="shared" si="83"/>
        <v>0</v>
      </c>
      <c r="G221" s="60">
        <v>0</v>
      </c>
      <c r="H221" s="60">
        <v>0</v>
      </c>
      <c r="I221" s="60">
        <f t="shared" si="84"/>
        <v>0</v>
      </c>
      <c r="J221" s="60">
        <f t="shared" si="85"/>
        <v>0</v>
      </c>
      <c r="K221" s="48"/>
      <c r="L221" s="48"/>
      <c r="M221" s="86">
        <v>0</v>
      </c>
      <c r="N221" s="58">
        <f t="shared" si="76"/>
        <v>0</v>
      </c>
      <c r="P221" s="48"/>
      <c r="Q221" s="48"/>
      <c r="R221" s="48"/>
      <c r="T221" s="48"/>
      <c r="U221" s="48"/>
      <c r="V221" s="48"/>
      <c r="X221" s="48"/>
      <c r="Y221" s="48"/>
      <c r="Z221" s="48"/>
      <c r="AB221" s="48"/>
      <c r="AC221" s="48"/>
      <c r="AD221" s="48"/>
      <c r="AF221" s="48"/>
      <c r="AG221" s="48"/>
      <c r="AH221" s="48"/>
      <c r="AJ221" s="48"/>
      <c r="AK221" s="48"/>
      <c r="AL221" s="48"/>
      <c r="AN221" s="48"/>
      <c r="AO221" s="48"/>
      <c r="AP221" s="48"/>
      <c r="AR221" s="48"/>
      <c r="AS221" s="48"/>
      <c r="AT221" s="48"/>
      <c r="AV221" s="48"/>
      <c r="AW221" s="48"/>
      <c r="AX221" s="48"/>
      <c r="AZ221" s="48"/>
      <c r="BA221" s="48"/>
      <c r="BB221" s="48"/>
      <c r="BD221" s="48"/>
      <c r="BE221" s="48"/>
      <c r="BF221" s="48"/>
      <c r="BH221" s="48"/>
      <c r="BI221" s="48"/>
      <c r="BJ221" s="48"/>
      <c r="BL221" s="48"/>
      <c r="BM221" s="48"/>
      <c r="BN221" s="48"/>
      <c r="BP221" s="48"/>
      <c r="BQ221" s="48"/>
      <c r="BR221" s="48"/>
      <c r="BT221" s="48"/>
      <c r="BU221" s="48"/>
      <c r="BV221" s="48"/>
      <c r="BX221" s="48"/>
      <c r="BY221" s="48"/>
      <c r="BZ221" s="48"/>
      <c r="CB221" s="48"/>
      <c r="CC221" s="48"/>
      <c r="CD221" s="48"/>
      <c r="CF221" s="48"/>
      <c r="CG221" s="48"/>
      <c r="CH221" s="48"/>
      <c r="CJ221" s="48"/>
      <c r="CK221" s="48"/>
      <c r="CL221" s="48"/>
      <c r="CN221" s="48"/>
      <c r="CO221" s="48"/>
      <c r="CP221" s="48"/>
      <c r="CR221" s="48"/>
      <c r="CS221" s="48"/>
      <c r="CT221" s="48"/>
      <c r="CV221" s="48"/>
      <c r="CW221" s="48"/>
      <c r="CX221" s="48"/>
      <c r="CZ221" s="48"/>
      <c r="DA221" s="48"/>
      <c r="DB221" s="48"/>
      <c r="DD221" s="48"/>
      <c r="DE221" s="48"/>
      <c r="DF221" s="48"/>
      <c r="DH221" s="48"/>
      <c r="DI221" s="48"/>
      <c r="DJ221" s="48"/>
      <c r="DL221" s="48"/>
      <c r="DM221" s="48"/>
      <c r="DN221" s="48"/>
      <c r="DP221" s="48"/>
      <c r="DQ221" s="48"/>
      <c r="DR221" s="48"/>
      <c r="DT221" s="48"/>
      <c r="DU221" s="48"/>
      <c r="DV221" s="48"/>
      <c r="DX221" s="48"/>
      <c r="DY221" s="48"/>
      <c r="DZ221" s="48"/>
      <c r="EB221" s="48"/>
      <c r="EC221" s="48"/>
      <c r="ED221" s="48"/>
      <c r="EF221" s="48"/>
      <c r="EG221" s="48"/>
      <c r="EH221" s="48"/>
      <c r="EJ221" s="48"/>
      <c r="EK221" s="48"/>
      <c r="EL221" s="48"/>
      <c r="EN221" s="48"/>
      <c r="EO221" s="48"/>
      <c r="EP221" s="48"/>
    </row>
    <row r="222" spans="1:146" s="50" customFormat="1" ht="15" hidden="1" customHeight="1" x14ac:dyDescent="0.2">
      <c r="A222" s="48"/>
      <c r="B222" s="59" t="s">
        <v>414</v>
      </c>
      <c r="C222" s="59" t="s">
        <v>415</v>
      </c>
      <c r="D222" s="60">
        <v>0</v>
      </c>
      <c r="E222" s="60">
        <v>0</v>
      </c>
      <c r="F222" s="60">
        <f t="shared" si="83"/>
        <v>0</v>
      </c>
      <c r="G222" s="60">
        <v>0</v>
      </c>
      <c r="H222" s="60">
        <v>0</v>
      </c>
      <c r="I222" s="60">
        <f t="shared" si="84"/>
        <v>0</v>
      </c>
      <c r="J222" s="60">
        <f t="shared" si="85"/>
        <v>0</v>
      </c>
      <c r="K222" s="48"/>
      <c r="L222" s="48"/>
      <c r="M222" s="86">
        <v>0</v>
      </c>
      <c r="N222" s="58">
        <f t="shared" si="76"/>
        <v>0</v>
      </c>
      <c r="P222" s="48"/>
      <c r="Q222" s="48"/>
      <c r="R222" s="48"/>
      <c r="T222" s="48"/>
      <c r="U222" s="48"/>
      <c r="V222" s="48"/>
      <c r="X222" s="48"/>
      <c r="Y222" s="48"/>
      <c r="Z222" s="48"/>
      <c r="AB222" s="48"/>
      <c r="AC222" s="48"/>
      <c r="AD222" s="48"/>
      <c r="AF222" s="48"/>
      <c r="AG222" s="48"/>
      <c r="AH222" s="48"/>
      <c r="AJ222" s="48"/>
      <c r="AK222" s="48"/>
      <c r="AL222" s="48"/>
      <c r="AN222" s="48"/>
      <c r="AO222" s="48"/>
      <c r="AP222" s="48"/>
      <c r="AR222" s="48"/>
      <c r="AS222" s="48"/>
      <c r="AT222" s="48"/>
      <c r="AV222" s="48"/>
      <c r="AW222" s="48"/>
      <c r="AX222" s="48"/>
      <c r="AZ222" s="48"/>
      <c r="BA222" s="48"/>
      <c r="BB222" s="48"/>
      <c r="BD222" s="48"/>
      <c r="BE222" s="48"/>
      <c r="BF222" s="48"/>
      <c r="BH222" s="48"/>
      <c r="BI222" s="48"/>
      <c r="BJ222" s="48"/>
      <c r="BL222" s="48"/>
      <c r="BM222" s="48"/>
      <c r="BN222" s="48"/>
      <c r="BP222" s="48"/>
      <c r="BQ222" s="48"/>
      <c r="BR222" s="48"/>
      <c r="BT222" s="48"/>
      <c r="BU222" s="48"/>
      <c r="BV222" s="48"/>
      <c r="BX222" s="48"/>
      <c r="BY222" s="48"/>
      <c r="BZ222" s="48"/>
      <c r="CB222" s="48"/>
      <c r="CC222" s="48"/>
      <c r="CD222" s="48"/>
      <c r="CF222" s="48"/>
      <c r="CG222" s="48"/>
      <c r="CH222" s="48"/>
      <c r="CJ222" s="48"/>
      <c r="CK222" s="48"/>
      <c r="CL222" s="48"/>
      <c r="CN222" s="48"/>
      <c r="CO222" s="48"/>
      <c r="CP222" s="48"/>
      <c r="CR222" s="48"/>
      <c r="CS222" s="48"/>
      <c r="CT222" s="48"/>
      <c r="CV222" s="48"/>
      <c r="CW222" s="48"/>
      <c r="CX222" s="48"/>
      <c r="CZ222" s="48"/>
      <c r="DA222" s="48"/>
      <c r="DB222" s="48"/>
      <c r="DD222" s="48"/>
      <c r="DE222" s="48"/>
      <c r="DF222" s="48"/>
      <c r="DH222" s="48"/>
      <c r="DI222" s="48"/>
      <c r="DJ222" s="48"/>
      <c r="DL222" s="48"/>
      <c r="DM222" s="48"/>
      <c r="DN222" s="48"/>
      <c r="DP222" s="48"/>
      <c r="DQ222" s="48"/>
      <c r="DR222" s="48"/>
      <c r="DT222" s="48"/>
      <c r="DU222" s="48"/>
      <c r="DV222" s="48"/>
      <c r="DX222" s="48"/>
      <c r="DY222" s="48"/>
      <c r="DZ222" s="48"/>
      <c r="EB222" s="48"/>
      <c r="EC222" s="48"/>
      <c r="ED222" s="48"/>
      <c r="EF222" s="48"/>
      <c r="EG222" s="48"/>
      <c r="EH222" s="48"/>
      <c r="EJ222" s="48"/>
      <c r="EK222" s="48"/>
      <c r="EL222" s="48"/>
      <c r="EN222" s="48"/>
      <c r="EO222" s="48"/>
      <c r="EP222" s="48"/>
    </row>
    <row r="223" spans="1:146" s="57" customFormat="1" ht="15" hidden="1" customHeight="1" x14ac:dyDescent="0.2">
      <c r="A223" s="53"/>
      <c r="B223" s="55" t="s">
        <v>416</v>
      </c>
      <c r="C223" s="55" t="s">
        <v>417</v>
      </c>
      <c r="D223" s="56">
        <f t="shared" ref="D223:J223" si="86">SUM(D224:D231)</f>
        <v>0</v>
      </c>
      <c r="E223" s="56">
        <f t="shared" si="86"/>
        <v>0</v>
      </c>
      <c r="F223" s="56">
        <f t="shared" si="86"/>
        <v>0</v>
      </c>
      <c r="G223" s="56">
        <f t="shared" si="86"/>
        <v>0</v>
      </c>
      <c r="H223" s="56">
        <f t="shared" si="86"/>
        <v>0</v>
      </c>
      <c r="I223" s="56">
        <f t="shared" si="86"/>
        <v>0</v>
      </c>
      <c r="J223" s="56">
        <f t="shared" si="86"/>
        <v>0</v>
      </c>
      <c r="K223" s="53"/>
      <c r="L223" s="53"/>
      <c r="M223" s="58">
        <v>0</v>
      </c>
      <c r="N223" s="58">
        <f t="shared" si="76"/>
        <v>0</v>
      </c>
      <c r="P223" s="53"/>
      <c r="Q223" s="53"/>
      <c r="R223" s="53"/>
      <c r="T223" s="53"/>
      <c r="U223" s="53"/>
      <c r="V223" s="53"/>
      <c r="X223" s="53"/>
      <c r="Y223" s="53"/>
      <c r="Z223" s="53"/>
      <c r="AB223" s="53"/>
      <c r="AC223" s="53"/>
      <c r="AD223" s="53"/>
      <c r="AF223" s="53"/>
      <c r="AG223" s="53"/>
      <c r="AH223" s="53"/>
      <c r="AJ223" s="53"/>
      <c r="AK223" s="53"/>
      <c r="AL223" s="53"/>
      <c r="AN223" s="53"/>
      <c r="AO223" s="53"/>
      <c r="AP223" s="53"/>
      <c r="AR223" s="53"/>
      <c r="AS223" s="53"/>
      <c r="AT223" s="53"/>
      <c r="AV223" s="53"/>
      <c r="AW223" s="53"/>
      <c r="AX223" s="53"/>
      <c r="AZ223" s="53"/>
      <c r="BA223" s="53"/>
      <c r="BB223" s="53"/>
      <c r="BD223" s="53"/>
      <c r="BE223" s="53"/>
      <c r="BF223" s="53"/>
      <c r="BH223" s="53"/>
      <c r="BI223" s="53"/>
      <c r="BJ223" s="53"/>
      <c r="BL223" s="53"/>
      <c r="BM223" s="53"/>
      <c r="BN223" s="53"/>
      <c r="BP223" s="53"/>
      <c r="BQ223" s="53"/>
      <c r="BR223" s="53"/>
      <c r="BT223" s="53"/>
      <c r="BU223" s="53"/>
      <c r="BV223" s="53"/>
      <c r="BX223" s="53"/>
      <c r="BY223" s="53"/>
      <c r="BZ223" s="53"/>
      <c r="CB223" s="53"/>
      <c r="CC223" s="53"/>
      <c r="CD223" s="53"/>
      <c r="CF223" s="53"/>
      <c r="CG223" s="53"/>
      <c r="CH223" s="53"/>
      <c r="CJ223" s="53"/>
      <c r="CK223" s="53"/>
      <c r="CL223" s="53"/>
      <c r="CN223" s="53"/>
      <c r="CO223" s="53"/>
      <c r="CP223" s="53"/>
      <c r="CR223" s="53"/>
      <c r="CS223" s="53"/>
      <c r="CT223" s="53"/>
      <c r="CV223" s="53"/>
      <c r="CW223" s="53"/>
      <c r="CX223" s="53"/>
      <c r="CZ223" s="53"/>
      <c r="DA223" s="53"/>
      <c r="DB223" s="53"/>
      <c r="DD223" s="53"/>
      <c r="DE223" s="53"/>
      <c r="DF223" s="53"/>
      <c r="DH223" s="53"/>
      <c r="DI223" s="53"/>
      <c r="DJ223" s="53"/>
      <c r="DL223" s="53"/>
      <c r="DM223" s="53"/>
      <c r="DN223" s="53"/>
      <c r="DP223" s="53"/>
      <c r="DQ223" s="53"/>
      <c r="DR223" s="53"/>
      <c r="DT223" s="53"/>
      <c r="DU223" s="53"/>
      <c r="DV223" s="53"/>
      <c r="DX223" s="53"/>
      <c r="DY223" s="53"/>
      <c r="DZ223" s="53"/>
      <c r="EB223" s="53"/>
      <c r="EC223" s="53"/>
      <c r="ED223" s="53"/>
      <c r="EF223" s="53"/>
      <c r="EG223" s="53"/>
      <c r="EH223" s="53"/>
      <c r="EJ223" s="53"/>
      <c r="EK223" s="53"/>
      <c r="EL223" s="53"/>
      <c r="EN223" s="53"/>
      <c r="EO223" s="53"/>
      <c r="EP223" s="53"/>
    </row>
    <row r="224" spans="1:146" s="50" customFormat="1" ht="15" hidden="1" customHeight="1" x14ac:dyDescent="0.2">
      <c r="A224" s="48"/>
      <c r="B224" s="59" t="s">
        <v>418</v>
      </c>
      <c r="C224" s="59" t="s">
        <v>419</v>
      </c>
      <c r="D224" s="60">
        <v>0</v>
      </c>
      <c r="E224" s="60">
        <v>0</v>
      </c>
      <c r="F224" s="60">
        <f t="shared" ref="F224:F231" si="87">+D224+E224</f>
        <v>0</v>
      </c>
      <c r="G224" s="60">
        <v>0</v>
      </c>
      <c r="H224" s="60">
        <v>0</v>
      </c>
      <c r="I224" s="60">
        <f t="shared" si="84"/>
        <v>0</v>
      </c>
      <c r="J224" s="60">
        <f t="shared" si="85"/>
        <v>0</v>
      </c>
      <c r="K224" s="48"/>
      <c r="L224" s="48"/>
      <c r="M224" s="86">
        <v>0</v>
      </c>
      <c r="N224" s="58">
        <f t="shared" si="76"/>
        <v>0</v>
      </c>
      <c r="P224" s="48"/>
      <c r="Q224" s="48"/>
      <c r="R224" s="48"/>
      <c r="T224" s="48"/>
      <c r="U224" s="48"/>
      <c r="V224" s="48"/>
      <c r="X224" s="48"/>
      <c r="Y224" s="48"/>
      <c r="Z224" s="48"/>
      <c r="AB224" s="48"/>
      <c r="AC224" s="48"/>
      <c r="AD224" s="48"/>
      <c r="AF224" s="48"/>
      <c r="AG224" s="48"/>
      <c r="AH224" s="48"/>
      <c r="AJ224" s="48"/>
      <c r="AK224" s="48"/>
      <c r="AL224" s="48"/>
      <c r="AN224" s="48"/>
      <c r="AO224" s="48"/>
      <c r="AP224" s="48"/>
      <c r="AR224" s="48"/>
      <c r="AS224" s="48"/>
      <c r="AT224" s="48"/>
      <c r="AV224" s="48"/>
      <c r="AW224" s="48"/>
      <c r="AX224" s="48"/>
      <c r="AZ224" s="48"/>
      <c r="BA224" s="48"/>
      <c r="BB224" s="48"/>
      <c r="BD224" s="48"/>
      <c r="BE224" s="48"/>
      <c r="BF224" s="48"/>
      <c r="BH224" s="48"/>
      <c r="BI224" s="48"/>
      <c r="BJ224" s="48"/>
      <c r="BL224" s="48"/>
      <c r="BM224" s="48"/>
      <c r="BN224" s="48"/>
      <c r="BP224" s="48"/>
      <c r="BQ224" s="48"/>
      <c r="BR224" s="48"/>
      <c r="BT224" s="48"/>
      <c r="BU224" s="48"/>
      <c r="BV224" s="48"/>
      <c r="BX224" s="48"/>
      <c r="BY224" s="48"/>
      <c r="BZ224" s="48"/>
      <c r="CB224" s="48"/>
      <c r="CC224" s="48"/>
      <c r="CD224" s="48"/>
      <c r="CF224" s="48"/>
      <c r="CG224" s="48"/>
      <c r="CH224" s="48"/>
      <c r="CJ224" s="48"/>
      <c r="CK224" s="48"/>
      <c r="CL224" s="48"/>
      <c r="CN224" s="48"/>
      <c r="CO224" s="48"/>
      <c r="CP224" s="48"/>
      <c r="CR224" s="48"/>
      <c r="CS224" s="48"/>
      <c r="CT224" s="48"/>
      <c r="CV224" s="48"/>
      <c r="CW224" s="48"/>
      <c r="CX224" s="48"/>
      <c r="CZ224" s="48"/>
      <c r="DA224" s="48"/>
      <c r="DB224" s="48"/>
      <c r="DD224" s="48"/>
      <c r="DE224" s="48"/>
      <c r="DF224" s="48"/>
      <c r="DH224" s="48"/>
      <c r="DI224" s="48"/>
      <c r="DJ224" s="48"/>
      <c r="DL224" s="48"/>
      <c r="DM224" s="48"/>
      <c r="DN224" s="48"/>
      <c r="DP224" s="48"/>
      <c r="DQ224" s="48"/>
      <c r="DR224" s="48"/>
      <c r="DT224" s="48"/>
      <c r="DU224" s="48"/>
      <c r="DV224" s="48"/>
      <c r="DX224" s="48"/>
      <c r="DY224" s="48"/>
      <c r="DZ224" s="48"/>
      <c r="EB224" s="48"/>
      <c r="EC224" s="48"/>
      <c r="ED224" s="48"/>
      <c r="EF224" s="48"/>
      <c r="EG224" s="48"/>
      <c r="EH224" s="48"/>
      <c r="EJ224" s="48"/>
      <c r="EK224" s="48"/>
      <c r="EL224" s="48"/>
      <c r="EN224" s="48"/>
      <c r="EO224" s="48"/>
      <c r="EP224" s="48"/>
    </row>
    <row r="225" spans="1:146" s="50" customFormat="1" ht="15" hidden="1" customHeight="1" x14ac:dyDescent="0.2">
      <c r="A225" s="48"/>
      <c r="B225" s="59" t="s">
        <v>420</v>
      </c>
      <c r="C225" s="59" t="s">
        <v>421</v>
      </c>
      <c r="D225" s="60">
        <v>0</v>
      </c>
      <c r="E225" s="60">
        <v>0</v>
      </c>
      <c r="F225" s="60">
        <f t="shared" si="87"/>
        <v>0</v>
      </c>
      <c r="G225" s="60">
        <v>0</v>
      </c>
      <c r="H225" s="60">
        <v>0</v>
      </c>
      <c r="I225" s="60">
        <f t="shared" si="84"/>
        <v>0</v>
      </c>
      <c r="J225" s="60">
        <f t="shared" si="85"/>
        <v>0</v>
      </c>
      <c r="K225" s="48"/>
      <c r="L225" s="48"/>
      <c r="M225" s="86">
        <v>0</v>
      </c>
      <c r="N225" s="58">
        <f t="shared" si="76"/>
        <v>0</v>
      </c>
      <c r="P225" s="48"/>
      <c r="Q225" s="48"/>
      <c r="R225" s="48"/>
      <c r="T225" s="48"/>
      <c r="U225" s="48"/>
      <c r="V225" s="48"/>
      <c r="X225" s="48"/>
      <c r="Y225" s="48"/>
      <c r="Z225" s="48"/>
      <c r="AB225" s="48"/>
      <c r="AC225" s="48"/>
      <c r="AD225" s="48"/>
      <c r="AF225" s="48"/>
      <c r="AG225" s="48"/>
      <c r="AH225" s="48"/>
      <c r="AJ225" s="48"/>
      <c r="AK225" s="48"/>
      <c r="AL225" s="48"/>
      <c r="AN225" s="48"/>
      <c r="AO225" s="48"/>
      <c r="AP225" s="48"/>
      <c r="AR225" s="48"/>
      <c r="AS225" s="48"/>
      <c r="AT225" s="48"/>
      <c r="AV225" s="48"/>
      <c r="AW225" s="48"/>
      <c r="AX225" s="48"/>
      <c r="AZ225" s="48"/>
      <c r="BA225" s="48"/>
      <c r="BB225" s="48"/>
      <c r="BD225" s="48"/>
      <c r="BE225" s="48"/>
      <c r="BF225" s="48"/>
      <c r="BH225" s="48"/>
      <c r="BI225" s="48"/>
      <c r="BJ225" s="48"/>
      <c r="BL225" s="48"/>
      <c r="BM225" s="48"/>
      <c r="BN225" s="48"/>
      <c r="BP225" s="48"/>
      <c r="BQ225" s="48"/>
      <c r="BR225" s="48"/>
      <c r="BT225" s="48"/>
      <c r="BU225" s="48"/>
      <c r="BV225" s="48"/>
      <c r="BX225" s="48"/>
      <c r="BY225" s="48"/>
      <c r="BZ225" s="48"/>
      <c r="CB225" s="48"/>
      <c r="CC225" s="48"/>
      <c r="CD225" s="48"/>
      <c r="CF225" s="48"/>
      <c r="CG225" s="48"/>
      <c r="CH225" s="48"/>
      <c r="CJ225" s="48"/>
      <c r="CK225" s="48"/>
      <c r="CL225" s="48"/>
      <c r="CN225" s="48"/>
      <c r="CO225" s="48"/>
      <c r="CP225" s="48"/>
      <c r="CR225" s="48"/>
      <c r="CS225" s="48"/>
      <c r="CT225" s="48"/>
      <c r="CV225" s="48"/>
      <c r="CW225" s="48"/>
      <c r="CX225" s="48"/>
      <c r="CZ225" s="48"/>
      <c r="DA225" s="48"/>
      <c r="DB225" s="48"/>
      <c r="DD225" s="48"/>
      <c r="DE225" s="48"/>
      <c r="DF225" s="48"/>
      <c r="DH225" s="48"/>
      <c r="DI225" s="48"/>
      <c r="DJ225" s="48"/>
      <c r="DL225" s="48"/>
      <c r="DM225" s="48"/>
      <c r="DN225" s="48"/>
      <c r="DP225" s="48"/>
      <c r="DQ225" s="48"/>
      <c r="DR225" s="48"/>
      <c r="DT225" s="48"/>
      <c r="DU225" s="48"/>
      <c r="DV225" s="48"/>
      <c r="DX225" s="48"/>
      <c r="DY225" s="48"/>
      <c r="DZ225" s="48"/>
      <c r="EB225" s="48"/>
      <c r="EC225" s="48"/>
      <c r="ED225" s="48"/>
      <c r="EF225" s="48"/>
      <c r="EG225" s="48"/>
      <c r="EH225" s="48"/>
      <c r="EJ225" s="48"/>
      <c r="EK225" s="48"/>
      <c r="EL225" s="48"/>
      <c r="EN225" s="48"/>
      <c r="EO225" s="48"/>
      <c r="EP225" s="48"/>
    </row>
    <row r="226" spans="1:146" s="50" customFormat="1" ht="15" hidden="1" customHeight="1" x14ac:dyDescent="0.2">
      <c r="A226" s="48"/>
      <c r="B226" s="59" t="s">
        <v>422</v>
      </c>
      <c r="C226" s="59" t="s">
        <v>423</v>
      </c>
      <c r="D226" s="60">
        <v>0</v>
      </c>
      <c r="E226" s="60">
        <v>0</v>
      </c>
      <c r="F226" s="60">
        <f t="shared" si="87"/>
        <v>0</v>
      </c>
      <c r="G226" s="60">
        <v>0</v>
      </c>
      <c r="H226" s="60">
        <v>0</v>
      </c>
      <c r="I226" s="60">
        <f t="shared" si="84"/>
        <v>0</v>
      </c>
      <c r="J226" s="60">
        <f t="shared" si="85"/>
        <v>0</v>
      </c>
      <c r="K226" s="48"/>
      <c r="L226" s="48"/>
      <c r="M226" s="86">
        <v>0</v>
      </c>
      <c r="N226" s="58">
        <f t="shared" si="76"/>
        <v>0</v>
      </c>
      <c r="P226" s="48"/>
      <c r="Q226" s="48"/>
      <c r="R226" s="48"/>
      <c r="T226" s="48"/>
      <c r="U226" s="48"/>
      <c r="V226" s="48"/>
      <c r="X226" s="48"/>
      <c r="Y226" s="48"/>
      <c r="Z226" s="48"/>
      <c r="AB226" s="48"/>
      <c r="AC226" s="48"/>
      <c r="AD226" s="48"/>
      <c r="AF226" s="48"/>
      <c r="AG226" s="48"/>
      <c r="AH226" s="48"/>
      <c r="AJ226" s="48"/>
      <c r="AK226" s="48"/>
      <c r="AL226" s="48"/>
      <c r="AN226" s="48"/>
      <c r="AO226" s="48"/>
      <c r="AP226" s="48"/>
      <c r="AR226" s="48"/>
      <c r="AS226" s="48"/>
      <c r="AT226" s="48"/>
      <c r="AV226" s="48"/>
      <c r="AW226" s="48"/>
      <c r="AX226" s="48"/>
      <c r="AZ226" s="48"/>
      <c r="BA226" s="48"/>
      <c r="BB226" s="48"/>
      <c r="BD226" s="48"/>
      <c r="BE226" s="48"/>
      <c r="BF226" s="48"/>
      <c r="BH226" s="48"/>
      <c r="BI226" s="48"/>
      <c r="BJ226" s="48"/>
      <c r="BL226" s="48"/>
      <c r="BM226" s="48"/>
      <c r="BN226" s="48"/>
      <c r="BP226" s="48"/>
      <c r="BQ226" s="48"/>
      <c r="BR226" s="48"/>
      <c r="BT226" s="48"/>
      <c r="BU226" s="48"/>
      <c r="BV226" s="48"/>
      <c r="BX226" s="48"/>
      <c r="BY226" s="48"/>
      <c r="BZ226" s="48"/>
      <c r="CB226" s="48"/>
      <c r="CC226" s="48"/>
      <c r="CD226" s="48"/>
      <c r="CF226" s="48"/>
      <c r="CG226" s="48"/>
      <c r="CH226" s="48"/>
      <c r="CJ226" s="48"/>
      <c r="CK226" s="48"/>
      <c r="CL226" s="48"/>
      <c r="CN226" s="48"/>
      <c r="CO226" s="48"/>
      <c r="CP226" s="48"/>
      <c r="CR226" s="48"/>
      <c r="CS226" s="48"/>
      <c r="CT226" s="48"/>
      <c r="CV226" s="48"/>
      <c r="CW226" s="48"/>
      <c r="CX226" s="48"/>
      <c r="CZ226" s="48"/>
      <c r="DA226" s="48"/>
      <c r="DB226" s="48"/>
      <c r="DD226" s="48"/>
      <c r="DE226" s="48"/>
      <c r="DF226" s="48"/>
      <c r="DH226" s="48"/>
      <c r="DI226" s="48"/>
      <c r="DJ226" s="48"/>
      <c r="DL226" s="48"/>
      <c r="DM226" s="48"/>
      <c r="DN226" s="48"/>
      <c r="DP226" s="48"/>
      <c r="DQ226" s="48"/>
      <c r="DR226" s="48"/>
      <c r="DT226" s="48"/>
      <c r="DU226" s="48"/>
      <c r="DV226" s="48"/>
      <c r="DX226" s="48"/>
      <c r="DY226" s="48"/>
      <c r="DZ226" s="48"/>
      <c r="EB226" s="48"/>
      <c r="EC226" s="48"/>
      <c r="ED226" s="48"/>
      <c r="EF226" s="48"/>
      <c r="EG226" s="48"/>
      <c r="EH226" s="48"/>
      <c r="EJ226" s="48"/>
      <c r="EK226" s="48"/>
      <c r="EL226" s="48"/>
      <c r="EN226" s="48"/>
      <c r="EO226" s="48"/>
      <c r="EP226" s="48"/>
    </row>
    <row r="227" spans="1:146" s="50" customFormat="1" ht="15" hidden="1" customHeight="1" x14ac:dyDescent="0.2">
      <c r="A227" s="48"/>
      <c r="B227" s="59" t="s">
        <v>424</v>
      </c>
      <c r="C227" s="59" t="s">
        <v>425</v>
      </c>
      <c r="D227" s="60">
        <v>0</v>
      </c>
      <c r="E227" s="60">
        <v>0</v>
      </c>
      <c r="F227" s="60">
        <f t="shared" si="87"/>
        <v>0</v>
      </c>
      <c r="G227" s="60">
        <v>0</v>
      </c>
      <c r="H227" s="60">
        <v>0</v>
      </c>
      <c r="I227" s="60">
        <f t="shared" si="84"/>
        <v>0</v>
      </c>
      <c r="J227" s="60">
        <f t="shared" si="85"/>
        <v>0</v>
      </c>
      <c r="K227" s="48"/>
      <c r="L227" s="48"/>
      <c r="M227" s="86">
        <v>0</v>
      </c>
      <c r="N227" s="58">
        <f t="shared" si="76"/>
        <v>0</v>
      </c>
      <c r="P227" s="48"/>
      <c r="Q227" s="48"/>
      <c r="R227" s="48"/>
      <c r="T227" s="48"/>
      <c r="U227" s="48"/>
      <c r="V227" s="48"/>
      <c r="X227" s="48"/>
      <c r="Y227" s="48"/>
      <c r="Z227" s="48"/>
      <c r="AB227" s="48"/>
      <c r="AC227" s="48"/>
      <c r="AD227" s="48"/>
      <c r="AF227" s="48"/>
      <c r="AG227" s="48"/>
      <c r="AH227" s="48"/>
      <c r="AJ227" s="48"/>
      <c r="AK227" s="48"/>
      <c r="AL227" s="48"/>
      <c r="AN227" s="48"/>
      <c r="AO227" s="48"/>
      <c r="AP227" s="48"/>
      <c r="AR227" s="48"/>
      <c r="AS227" s="48"/>
      <c r="AT227" s="48"/>
      <c r="AV227" s="48"/>
      <c r="AW227" s="48"/>
      <c r="AX227" s="48"/>
      <c r="AZ227" s="48"/>
      <c r="BA227" s="48"/>
      <c r="BB227" s="48"/>
      <c r="BD227" s="48"/>
      <c r="BE227" s="48"/>
      <c r="BF227" s="48"/>
      <c r="BH227" s="48"/>
      <c r="BI227" s="48"/>
      <c r="BJ227" s="48"/>
      <c r="BL227" s="48"/>
      <c r="BM227" s="48"/>
      <c r="BN227" s="48"/>
      <c r="BP227" s="48"/>
      <c r="BQ227" s="48"/>
      <c r="BR227" s="48"/>
      <c r="BT227" s="48"/>
      <c r="BU227" s="48"/>
      <c r="BV227" s="48"/>
      <c r="BX227" s="48"/>
      <c r="BY227" s="48"/>
      <c r="BZ227" s="48"/>
      <c r="CB227" s="48"/>
      <c r="CC227" s="48"/>
      <c r="CD227" s="48"/>
      <c r="CF227" s="48"/>
      <c r="CG227" s="48"/>
      <c r="CH227" s="48"/>
      <c r="CJ227" s="48"/>
      <c r="CK227" s="48"/>
      <c r="CL227" s="48"/>
      <c r="CN227" s="48"/>
      <c r="CO227" s="48"/>
      <c r="CP227" s="48"/>
      <c r="CR227" s="48"/>
      <c r="CS227" s="48"/>
      <c r="CT227" s="48"/>
      <c r="CV227" s="48"/>
      <c r="CW227" s="48"/>
      <c r="CX227" s="48"/>
      <c r="CZ227" s="48"/>
      <c r="DA227" s="48"/>
      <c r="DB227" s="48"/>
      <c r="DD227" s="48"/>
      <c r="DE227" s="48"/>
      <c r="DF227" s="48"/>
      <c r="DH227" s="48"/>
      <c r="DI227" s="48"/>
      <c r="DJ227" s="48"/>
      <c r="DL227" s="48"/>
      <c r="DM227" s="48"/>
      <c r="DN227" s="48"/>
      <c r="DP227" s="48"/>
      <c r="DQ227" s="48"/>
      <c r="DR227" s="48"/>
      <c r="DT227" s="48"/>
      <c r="DU227" s="48"/>
      <c r="DV227" s="48"/>
      <c r="DX227" s="48"/>
      <c r="DY227" s="48"/>
      <c r="DZ227" s="48"/>
      <c r="EB227" s="48"/>
      <c r="EC227" s="48"/>
      <c r="ED227" s="48"/>
      <c r="EF227" s="48"/>
      <c r="EG227" s="48"/>
      <c r="EH227" s="48"/>
      <c r="EJ227" s="48"/>
      <c r="EK227" s="48"/>
      <c r="EL227" s="48"/>
      <c r="EN227" s="48"/>
      <c r="EO227" s="48"/>
      <c r="EP227" s="48"/>
    </row>
    <row r="228" spans="1:146" s="50" customFormat="1" ht="15" hidden="1" customHeight="1" x14ac:dyDescent="0.2">
      <c r="A228" s="48"/>
      <c r="B228" s="59" t="s">
        <v>426</v>
      </c>
      <c r="C228" s="59" t="s">
        <v>427</v>
      </c>
      <c r="D228" s="60">
        <v>0</v>
      </c>
      <c r="E228" s="60">
        <v>0</v>
      </c>
      <c r="F228" s="60">
        <f t="shared" si="87"/>
        <v>0</v>
      </c>
      <c r="G228" s="60">
        <v>0</v>
      </c>
      <c r="H228" s="60">
        <v>0</v>
      </c>
      <c r="I228" s="60">
        <f t="shared" si="84"/>
        <v>0</v>
      </c>
      <c r="J228" s="60">
        <f t="shared" si="85"/>
        <v>0</v>
      </c>
      <c r="K228" s="48"/>
      <c r="L228" s="48"/>
      <c r="M228" s="86">
        <v>0</v>
      </c>
      <c r="N228" s="58">
        <f t="shared" si="76"/>
        <v>0</v>
      </c>
      <c r="P228" s="48"/>
      <c r="Q228" s="48"/>
      <c r="R228" s="48"/>
      <c r="T228" s="48"/>
      <c r="U228" s="48"/>
      <c r="V228" s="48"/>
      <c r="X228" s="48"/>
      <c r="Y228" s="48"/>
      <c r="Z228" s="48"/>
      <c r="AB228" s="48"/>
      <c r="AC228" s="48"/>
      <c r="AD228" s="48"/>
      <c r="AF228" s="48"/>
      <c r="AG228" s="48"/>
      <c r="AH228" s="48"/>
      <c r="AJ228" s="48"/>
      <c r="AK228" s="48"/>
      <c r="AL228" s="48"/>
      <c r="AN228" s="48"/>
      <c r="AO228" s="48"/>
      <c r="AP228" s="48"/>
      <c r="AR228" s="48"/>
      <c r="AS228" s="48"/>
      <c r="AT228" s="48"/>
      <c r="AV228" s="48"/>
      <c r="AW228" s="48"/>
      <c r="AX228" s="48"/>
      <c r="AZ228" s="48"/>
      <c r="BA228" s="48"/>
      <c r="BB228" s="48"/>
      <c r="BD228" s="48"/>
      <c r="BE228" s="48"/>
      <c r="BF228" s="48"/>
      <c r="BH228" s="48"/>
      <c r="BI228" s="48"/>
      <c r="BJ228" s="48"/>
      <c r="BL228" s="48"/>
      <c r="BM228" s="48"/>
      <c r="BN228" s="48"/>
      <c r="BP228" s="48"/>
      <c r="BQ228" s="48"/>
      <c r="BR228" s="48"/>
      <c r="BT228" s="48"/>
      <c r="BU228" s="48"/>
      <c r="BV228" s="48"/>
      <c r="BX228" s="48"/>
      <c r="BY228" s="48"/>
      <c r="BZ228" s="48"/>
      <c r="CB228" s="48"/>
      <c r="CC228" s="48"/>
      <c r="CD228" s="48"/>
      <c r="CF228" s="48"/>
      <c r="CG228" s="48"/>
      <c r="CH228" s="48"/>
      <c r="CJ228" s="48"/>
      <c r="CK228" s="48"/>
      <c r="CL228" s="48"/>
      <c r="CN228" s="48"/>
      <c r="CO228" s="48"/>
      <c r="CP228" s="48"/>
      <c r="CR228" s="48"/>
      <c r="CS228" s="48"/>
      <c r="CT228" s="48"/>
      <c r="CV228" s="48"/>
      <c r="CW228" s="48"/>
      <c r="CX228" s="48"/>
      <c r="CZ228" s="48"/>
      <c r="DA228" s="48"/>
      <c r="DB228" s="48"/>
      <c r="DD228" s="48"/>
      <c r="DE228" s="48"/>
      <c r="DF228" s="48"/>
      <c r="DH228" s="48"/>
      <c r="DI228" s="48"/>
      <c r="DJ228" s="48"/>
      <c r="DL228" s="48"/>
      <c r="DM228" s="48"/>
      <c r="DN228" s="48"/>
      <c r="DP228" s="48"/>
      <c r="DQ228" s="48"/>
      <c r="DR228" s="48"/>
      <c r="DT228" s="48"/>
      <c r="DU228" s="48"/>
      <c r="DV228" s="48"/>
      <c r="DX228" s="48"/>
      <c r="DY228" s="48"/>
      <c r="DZ228" s="48"/>
      <c r="EB228" s="48"/>
      <c r="EC228" s="48"/>
      <c r="ED228" s="48"/>
      <c r="EF228" s="48"/>
      <c r="EG228" s="48"/>
      <c r="EH228" s="48"/>
      <c r="EJ228" s="48"/>
      <c r="EK228" s="48"/>
      <c r="EL228" s="48"/>
      <c r="EN228" s="48"/>
      <c r="EO228" s="48"/>
      <c r="EP228" s="48"/>
    </row>
    <row r="229" spans="1:146" s="50" customFormat="1" ht="15" hidden="1" customHeight="1" x14ac:dyDescent="0.2">
      <c r="A229" s="48"/>
      <c r="B229" s="59" t="s">
        <v>428</v>
      </c>
      <c r="C229" s="59" t="s">
        <v>429</v>
      </c>
      <c r="D229" s="60">
        <v>0</v>
      </c>
      <c r="E229" s="60">
        <v>0</v>
      </c>
      <c r="F229" s="60">
        <f t="shared" si="87"/>
        <v>0</v>
      </c>
      <c r="G229" s="60">
        <v>0</v>
      </c>
      <c r="H229" s="60">
        <v>0</v>
      </c>
      <c r="I229" s="60">
        <f t="shared" si="84"/>
        <v>0</v>
      </c>
      <c r="J229" s="60">
        <f t="shared" si="85"/>
        <v>0</v>
      </c>
      <c r="K229" s="48"/>
      <c r="L229" s="48"/>
      <c r="M229" s="86">
        <v>0</v>
      </c>
      <c r="N229" s="58">
        <f t="shared" si="76"/>
        <v>0</v>
      </c>
      <c r="P229" s="48"/>
      <c r="Q229" s="48"/>
      <c r="R229" s="48"/>
      <c r="T229" s="48"/>
      <c r="U229" s="48"/>
      <c r="V229" s="48"/>
      <c r="X229" s="48"/>
      <c r="Y229" s="48"/>
      <c r="Z229" s="48"/>
      <c r="AB229" s="48"/>
      <c r="AC229" s="48"/>
      <c r="AD229" s="48"/>
      <c r="AF229" s="48"/>
      <c r="AG229" s="48"/>
      <c r="AH229" s="48"/>
      <c r="AJ229" s="48"/>
      <c r="AK229" s="48"/>
      <c r="AL229" s="48"/>
      <c r="AN229" s="48"/>
      <c r="AO229" s="48"/>
      <c r="AP229" s="48"/>
      <c r="AR229" s="48"/>
      <c r="AS229" s="48"/>
      <c r="AT229" s="48"/>
      <c r="AV229" s="48"/>
      <c r="AW229" s="48"/>
      <c r="AX229" s="48"/>
      <c r="AZ229" s="48"/>
      <c r="BA229" s="48"/>
      <c r="BB229" s="48"/>
      <c r="BD229" s="48"/>
      <c r="BE229" s="48"/>
      <c r="BF229" s="48"/>
      <c r="BH229" s="48"/>
      <c r="BI229" s="48"/>
      <c r="BJ229" s="48"/>
      <c r="BL229" s="48"/>
      <c r="BM229" s="48"/>
      <c r="BN229" s="48"/>
      <c r="BP229" s="48"/>
      <c r="BQ229" s="48"/>
      <c r="BR229" s="48"/>
      <c r="BT229" s="48"/>
      <c r="BU229" s="48"/>
      <c r="BV229" s="48"/>
      <c r="BX229" s="48"/>
      <c r="BY229" s="48"/>
      <c r="BZ229" s="48"/>
      <c r="CB229" s="48"/>
      <c r="CC229" s="48"/>
      <c r="CD229" s="48"/>
      <c r="CF229" s="48"/>
      <c r="CG229" s="48"/>
      <c r="CH229" s="48"/>
      <c r="CJ229" s="48"/>
      <c r="CK229" s="48"/>
      <c r="CL229" s="48"/>
      <c r="CN229" s="48"/>
      <c r="CO229" s="48"/>
      <c r="CP229" s="48"/>
      <c r="CR229" s="48"/>
      <c r="CS229" s="48"/>
      <c r="CT229" s="48"/>
      <c r="CV229" s="48"/>
      <c r="CW229" s="48"/>
      <c r="CX229" s="48"/>
      <c r="CZ229" s="48"/>
      <c r="DA229" s="48"/>
      <c r="DB229" s="48"/>
      <c r="DD229" s="48"/>
      <c r="DE229" s="48"/>
      <c r="DF229" s="48"/>
      <c r="DH229" s="48"/>
      <c r="DI229" s="48"/>
      <c r="DJ229" s="48"/>
      <c r="DL229" s="48"/>
      <c r="DM229" s="48"/>
      <c r="DN229" s="48"/>
      <c r="DP229" s="48"/>
      <c r="DQ229" s="48"/>
      <c r="DR229" s="48"/>
      <c r="DT229" s="48"/>
      <c r="DU229" s="48"/>
      <c r="DV229" s="48"/>
      <c r="DX229" s="48"/>
      <c r="DY229" s="48"/>
      <c r="DZ229" s="48"/>
      <c r="EB229" s="48"/>
      <c r="EC229" s="48"/>
      <c r="ED229" s="48"/>
      <c r="EF229" s="48"/>
      <c r="EG229" s="48"/>
      <c r="EH229" s="48"/>
      <c r="EJ229" s="48"/>
      <c r="EK229" s="48"/>
      <c r="EL229" s="48"/>
      <c r="EN229" s="48"/>
      <c r="EO229" s="48"/>
      <c r="EP229" s="48"/>
    </row>
    <row r="230" spans="1:146" s="50" customFormat="1" ht="15" hidden="1" customHeight="1" x14ac:dyDescent="0.2">
      <c r="A230" s="48"/>
      <c r="B230" s="59" t="s">
        <v>430</v>
      </c>
      <c r="C230" s="59" t="s">
        <v>431</v>
      </c>
      <c r="D230" s="60">
        <v>0</v>
      </c>
      <c r="E230" s="60">
        <v>0</v>
      </c>
      <c r="F230" s="60">
        <f t="shared" si="87"/>
        <v>0</v>
      </c>
      <c r="G230" s="60">
        <v>0</v>
      </c>
      <c r="H230" s="60">
        <v>0</v>
      </c>
      <c r="I230" s="60">
        <f t="shared" si="84"/>
        <v>0</v>
      </c>
      <c r="J230" s="60">
        <f t="shared" si="85"/>
        <v>0</v>
      </c>
      <c r="K230" s="48"/>
      <c r="L230" s="48"/>
      <c r="M230" s="86">
        <v>0</v>
      </c>
      <c r="N230" s="58">
        <f t="shared" si="76"/>
        <v>0</v>
      </c>
      <c r="P230" s="48"/>
      <c r="Q230" s="48"/>
      <c r="R230" s="48"/>
      <c r="T230" s="48"/>
      <c r="U230" s="48"/>
      <c r="V230" s="48"/>
      <c r="X230" s="48"/>
      <c r="Y230" s="48"/>
      <c r="Z230" s="48"/>
      <c r="AB230" s="48"/>
      <c r="AC230" s="48"/>
      <c r="AD230" s="48"/>
      <c r="AF230" s="48"/>
      <c r="AG230" s="48"/>
      <c r="AH230" s="48"/>
      <c r="AJ230" s="48"/>
      <c r="AK230" s="48"/>
      <c r="AL230" s="48"/>
      <c r="AN230" s="48"/>
      <c r="AO230" s="48"/>
      <c r="AP230" s="48"/>
      <c r="AR230" s="48"/>
      <c r="AS230" s="48"/>
      <c r="AT230" s="48"/>
      <c r="AV230" s="48"/>
      <c r="AW230" s="48"/>
      <c r="AX230" s="48"/>
      <c r="AZ230" s="48"/>
      <c r="BA230" s="48"/>
      <c r="BB230" s="48"/>
      <c r="BD230" s="48"/>
      <c r="BE230" s="48"/>
      <c r="BF230" s="48"/>
      <c r="BH230" s="48"/>
      <c r="BI230" s="48"/>
      <c r="BJ230" s="48"/>
      <c r="BL230" s="48"/>
      <c r="BM230" s="48"/>
      <c r="BN230" s="48"/>
      <c r="BP230" s="48"/>
      <c r="BQ230" s="48"/>
      <c r="BR230" s="48"/>
      <c r="BT230" s="48"/>
      <c r="BU230" s="48"/>
      <c r="BV230" s="48"/>
      <c r="BX230" s="48"/>
      <c r="BY230" s="48"/>
      <c r="BZ230" s="48"/>
      <c r="CB230" s="48"/>
      <c r="CC230" s="48"/>
      <c r="CD230" s="48"/>
      <c r="CF230" s="48"/>
      <c r="CG230" s="48"/>
      <c r="CH230" s="48"/>
      <c r="CJ230" s="48"/>
      <c r="CK230" s="48"/>
      <c r="CL230" s="48"/>
      <c r="CN230" s="48"/>
      <c r="CO230" s="48"/>
      <c r="CP230" s="48"/>
      <c r="CR230" s="48"/>
      <c r="CS230" s="48"/>
      <c r="CT230" s="48"/>
      <c r="CV230" s="48"/>
      <c r="CW230" s="48"/>
      <c r="CX230" s="48"/>
      <c r="CZ230" s="48"/>
      <c r="DA230" s="48"/>
      <c r="DB230" s="48"/>
      <c r="DD230" s="48"/>
      <c r="DE230" s="48"/>
      <c r="DF230" s="48"/>
      <c r="DH230" s="48"/>
      <c r="DI230" s="48"/>
      <c r="DJ230" s="48"/>
      <c r="DL230" s="48"/>
      <c r="DM230" s="48"/>
      <c r="DN230" s="48"/>
      <c r="DP230" s="48"/>
      <c r="DQ230" s="48"/>
      <c r="DR230" s="48"/>
      <c r="DT230" s="48"/>
      <c r="DU230" s="48"/>
      <c r="DV230" s="48"/>
      <c r="DX230" s="48"/>
      <c r="DY230" s="48"/>
      <c r="DZ230" s="48"/>
      <c r="EB230" s="48"/>
      <c r="EC230" s="48"/>
      <c r="ED230" s="48"/>
      <c r="EF230" s="48"/>
      <c r="EG230" s="48"/>
      <c r="EH230" s="48"/>
      <c r="EJ230" s="48"/>
      <c r="EK230" s="48"/>
      <c r="EL230" s="48"/>
      <c r="EN230" s="48"/>
      <c r="EO230" s="48"/>
      <c r="EP230" s="48"/>
    </row>
    <row r="231" spans="1:146" s="50" customFormat="1" ht="15" hidden="1" customHeight="1" x14ac:dyDescent="0.2">
      <c r="A231" s="48"/>
      <c r="B231" s="59" t="s">
        <v>432</v>
      </c>
      <c r="C231" s="59" t="s">
        <v>433</v>
      </c>
      <c r="D231" s="60">
        <v>0</v>
      </c>
      <c r="E231" s="60">
        <v>0</v>
      </c>
      <c r="F231" s="60">
        <f t="shared" si="87"/>
        <v>0</v>
      </c>
      <c r="G231" s="60">
        <v>0</v>
      </c>
      <c r="H231" s="60">
        <v>0</v>
      </c>
      <c r="I231" s="60">
        <f t="shared" si="84"/>
        <v>0</v>
      </c>
      <c r="J231" s="60">
        <f t="shared" si="85"/>
        <v>0</v>
      </c>
      <c r="K231" s="48"/>
      <c r="L231" s="48"/>
      <c r="M231" s="86">
        <v>0</v>
      </c>
      <c r="N231" s="58">
        <f t="shared" si="76"/>
        <v>0</v>
      </c>
      <c r="P231" s="48"/>
      <c r="Q231" s="48"/>
      <c r="R231" s="48"/>
      <c r="T231" s="48"/>
      <c r="U231" s="48"/>
      <c r="V231" s="48"/>
      <c r="X231" s="48"/>
      <c r="Y231" s="48"/>
      <c r="Z231" s="48"/>
      <c r="AB231" s="48"/>
      <c r="AC231" s="48"/>
      <c r="AD231" s="48"/>
      <c r="AF231" s="48"/>
      <c r="AG231" s="48"/>
      <c r="AH231" s="48"/>
      <c r="AJ231" s="48"/>
      <c r="AK231" s="48"/>
      <c r="AL231" s="48"/>
      <c r="AN231" s="48"/>
      <c r="AO231" s="48"/>
      <c r="AP231" s="48"/>
      <c r="AR231" s="48"/>
      <c r="AS231" s="48"/>
      <c r="AT231" s="48"/>
      <c r="AV231" s="48"/>
      <c r="AW231" s="48"/>
      <c r="AX231" s="48"/>
      <c r="AZ231" s="48"/>
      <c r="BA231" s="48"/>
      <c r="BB231" s="48"/>
      <c r="BD231" s="48"/>
      <c r="BE231" s="48"/>
      <c r="BF231" s="48"/>
      <c r="BH231" s="48"/>
      <c r="BI231" s="48"/>
      <c r="BJ231" s="48"/>
      <c r="BL231" s="48"/>
      <c r="BM231" s="48"/>
      <c r="BN231" s="48"/>
      <c r="BP231" s="48"/>
      <c r="BQ231" s="48"/>
      <c r="BR231" s="48"/>
      <c r="BT231" s="48"/>
      <c r="BU231" s="48"/>
      <c r="BV231" s="48"/>
      <c r="BX231" s="48"/>
      <c r="BY231" s="48"/>
      <c r="BZ231" s="48"/>
      <c r="CB231" s="48"/>
      <c r="CC231" s="48"/>
      <c r="CD231" s="48"/>
      <c r="CF231" s="48"/>
      <c r="CG231" s="48"/>
      <c r="CH231" s="48"/>
      <c r="CJ231" s="48"/>
      <c r="CK231" s="48"/>
      <c r="CL231" s="48"/>
      <c r="CN231" s="48"/>
      <c r="CO231" s="48"/>
      <c r="CP231" s="48"/>
      <c r="CR231" s="48"/>
      <c r="CS231" s="48"/>
      <c r="CT231" s="48"/>
      <c r="CV231" s="48"/>
      <c r="CW231" s="48"/>
      <c r="CX231" s="48"/>
      <c r="CZ231" s="48"/>
      <c r="DA231" s="48"/>
      <c r="DB231" s="48"/>
      <c r="DD231" s="48"/>
      <c r="DE231" s="48"/>
      <c r="DF231" s="48"/>
      <c r="DH231" s="48"/>
      <c r="DI231" s="48"/>
      <c r="DJ231" s="48"/>
      <c r="DL231" s="48"/>
      <c r="DM231" s="48"/>
      <c r="DN231" s="48"/>
      <c r="DP231" s="48"/>
      <c r="DQ231" s="48"/>
      <c r="DR231" s="48"/>
      <c r="DT231" s="48"/>
      <c r="DU231" s="48"/>
      <c r="DV231" s="48"/>
      <c r="DX231" s="48"/>
      <c r="DY231" s="48"/>
      <c r="DZ231" s="48"/>
      <c r="EB231" s="48"/>
      <c r="EC231" s="48"/>
      <c r="ED231" s="48"/>
      <c r="EF231" s="48"/>
      <c r="EG231" s="48"/>
      <c r="EH231" s="48"/>
      <c r="EJ231" s="48"/>
      <c r="EK231" s="48"/>
      <c r="EL231" s="48"/>
      <c r="EN231" s="48"/>
      <c r="EO231" s="48"/>
      <c r="EP231" s="48"/>
    </row>
    <row r="232" spans="1:146" s="57" customFormat="1" ht="15" customHeight="1" x14ac:dyDescent="0.2">
      <c r="A232" s="53"/>
      <c r="B232" s="55" t="s">
        <v>434</v>
      </c>
      <c r="C232" s="55" t="s">
        <v>435</v>
      </c>
      <c r="D232" s="56">
        <f t="shared" ref="D232:J232" si="88">SUM(D233:D236)</f>
        <v>0</v>
      </c>
      <c r="E232" s="56">
        <f t="shared" si="88"/>
        <v>0</v>
      </c>
      <c r="F232" s="56">
        <f t="shared" si="88"/>
        <v>0</v>
      </c>
      <c r="G232" s="56">
        <f t="shared" si="88"/>
        <v>0</v>
      </c>
      <c r="H232" s="56">
        <f t="shared" si="88"/>
        <v>1023288.6799999999</v>
      </c>
      <c r="I232" s="56">
        <f t="shared" si="88"/>
        <v>1023288.6799999999</v>
      </c>
      <c r="J232" s="56">
        <f t="shared" si="88"/>
        <v>-1023288.6799999999</v>
      </c>
      <c r="K232" s="92"/>
      <c r="L232" s="166"/>
      <c r="M232" s="169"/>
      <c r="N232" s="169"/>
      <c r="P232" s="53"/>
      <c r="Q232" s="53"/>
      <c r="R232" s="53"/>
      <c r="T232" s="53"/>
      <c r="U232" s="53"/>
      <c r="V232" s="53"/>
      <c r="X232" s="53"/>
      <c r="Y232" s="53"/>
      <c r="Z232" s="53"/>
      <c r="AB232" s="53"/>
      <c r="AC232" s="53"/>
      <c r="AD232" s="53"/>
      <c r="AF232" s="53"/>
      <c r="AG232" s="53"/>
      <c r="AH232" s="53"/>
      <c r="AJ232" s="53"/>
      <c r="AK232" s="53"/>
      <c r="AL232" s="53"/>
      <c r="AN232" s="53"/>
      <c r="AO232" s="53"/>
      <c r="AP232" s="53"/>
      <c r="AR232" s="53"/>
      <c r="AS232" s="53"/>
      <c r="AT232" s="53"/>
      <c r="AV232" s="53"/>
      <c r="AW232" s="53"/>
      <c r="AX232" s="53"/>
      <c r="AZ232" s="53"/>
      <c r="BA232" s="53"/>
      <c r="BB232" s="53"/>
      <c r="BD232" s="53"/>
      <c r="BE232" s="53"/>
      <c r="BF232" s="53"/>
      <c r="BH232" s="53"/>
      <c r="BI232" s="53"/>
      <c r="BJ232" s="53"/>
      <c r="BL232" s="53"/>
      <c r="BM232" s="53"/>
      <c r="BN232" s="53"/>
      <c r="BP232" s="53"/>
      <c r="BQ232" s="53"/>
      <c r="BR232" s="53"/>
      <c r="BT232" s="53"/>
      <c r="BU232" s="53"/>
      <c r="BV232" s="53"/>
      <c r="BX232" s="53"/>
      <c r="BY232" s="53"/>
      <c r="BZ232" s="53"/>
      <c r="CB232" s="53"/>
      <c r="CC232" s="53"/>
      <c r="CD232" s="53"/>
      <c r="CF232" s="53"/>
      <c r="CG232" s="53"/>
      <c r="CH232" s="53"/>
      <c r="CJ232" s="53"/>
      <c r="CK232" s="53"/>
      <c r="CL232" s="53"/>
      <c r="CN232" s="53"/>
      <c r="CO232" s="53"/>
      <c r="CP232" s="53"/>
      <c r="CR232" s="53"/>
      <c r="CS232" s="53"/>
      <c r="CT232" s="53"/>
      <c r="CV232" s="53"/>
      <c r="CW232" s="53"/>
      <c r="CX232" s="53"/>
      <c r="CZ232" s="53"/>
      <c r="DA232" s="53"/>
      <c r="DB232" s="53"/>
      <c r="DD232" s="53"/>
      <c r="DE232" s="53"/>
      <c r="DF232" s="53"/>
      <c r="DH232" s="53"/>
      <c r="DI232" s="53"/>
      <c r="DJ232" s="53"/>
      <c r="DL232" s="53"/>
      <c r="DM232" s="53"/>
      <c r="DN232" s="53"/>
      <c r="DP232" s="53"/>
      <c r="DQ232" s="53"/>
      <c r="DR232" s="53"/>
      <c r="DT232" s="53"/>
      <c r="DU232" s="53"/>
      <c r="DV232" s="53"/>
      <c r="DX232" s="53"/>
      <c r="DY232" s="53"/>
      <c r="DZ232" s="53"/>
      <c r="EB232" s="53"/>
      <c r="EC232" s="53"/>
      <c r="ED232" s="53"/>
      <c r="EF232" s="53"/>
      <c r="EG232" s="53"/>
      <c r="EH232" s="53"/>
      <c r="EJ232" s="53"/>
      <c r="EK232" s="53"/>
      <c r="EL232" s="53"/>
      <c r="EN232" s="53"/>
      <c r="EO232" s="53"/>
      <c r="EP232" s="53"/>
    </row>
    <row r="233" spans="1:146" s="50" customFormat="1" ht="15" customHeight="1" x14ac:dyDescent="0.2">
      <c r="A233" s="48"/>
      <c r="B233" s="59" t="s">
        <v>436</v>
      </c>
      <c r="C233" s="59" t="s">
        <v>437</v>
      </c>
      <c r="D233" s="60">
        <v>0</v>
      </c>
      <c r="E233" s="60">
        <v>0</v>
      </c>
      <c r="F233" s="60">
        <f>+D233+E233</f>
        <v>0</v>
      </c>
      <c r="G233" s="60">
        <v>0</v>
      </c>
      <c r="H233" s="60">
        <f>+'[3]000440-5'!$E$149+'[3]000440-5'!$E$267+'[3]000440-5'!$E$434+'[3]000585-0'!$E$5+'[3]000585-0'!$E$10+'[3]000585-0'!$E$12</f>
        <v>1023288.6799999999</v>
      </c>
      <c r="I233" s="60">
        <f t="shared" si="84"/>
        <v>1023288.6799999999</v>
      </c>
      <c r="J233" s="60">
        <f t="shared" si="85"/>
        <v>-1023288.6799999999</v>
      </c>
      <c r="K233" s="93">
        <f>+I233-'[2]Presupuestado vs. Recaudado'!$D$18</f>
        <v>-4154139.25</v>
      </c>
      <c r="L233" s="164">
        <f>+'[3]000440-5'!$E$149+'[3]000440-5'!$E$267+'[3]000440-5'!$E$434+'[3]000585-0'!$E$5+'[3]000585-0'!$E$10+'[3]000585-0'!$E$12-I233</f>
        <v>0</v>
      </c>
      <c r="M233" s="170">
        <v>0</v>
      </c>
      <c r="N233" s="169"/>
      <c r="P233" s="48"/>
      <c r="Q233" s="48"/>
      <c r="R233" s="48"/>
      <c r="T233" s="48"/>
      <c r="U233" s="48"/>
      <c r="V233" s="48"/>
      <c r="X233" s="48"/>
      <c r="Y233" s="48"/>
      <c r="Z233" s="48"/>
      <c r="AB233" s="48"/>
      <c r="AC233" s="48"/>
      <c r="AD233" s="48"/>
      <c r="AF233" s="48"/>
      <c r="AG233" s="48"/>
      <c r="AH233" s="48"/>
      <c r="AJ233" s="48"/>
      <c r="AK233" s="48"/>
      <c r="AL233" s="48"/>
      <c r="AN233" s="48"/>
      <c r="AO233" s="48"/>
      <c r="AP233" s="48"/>
      <c r="AR233" s="48"/>
      <c r="AS233" s="48"/>
      <c r="AT233" s="48"/>
      <c r="AV233" s="48"/>
      <c r="AW233" s="48"/>
      <c r="AX233" s="48"/>
      <c r="AZ233" s="48"/>
      <c r="BA233" s="48"/>
      <c r="BB233" s="48"/>
      <c r="BD233" s="48"/>
      <c r="BE233" s="48"/>
      <c r="BF233" s="48"/>
      <c r="BH233" s="48"/>
      <c r="BI233" s="48"/>
      <c r="BJ233" s="48"/>
      <c r="BL233" s="48"/>
      <c r="BM233" s="48"/>
      <c r="BN233" s="48"/>
      <c r="BP233" s="48"/>
      <c r="BQ233" s="48"/>
      <c r="BR233" s="48"/>
      <c r="BT233" s="48"/>
      <c r="BU233" s="48"/>
      <c r="BV233" s="48"/>
      <c r="BX233" s="48"/>
      <c r="BY233" s="48"/>
      <c r="BZ233" s="48"/>
      <c r="CB233" s="48"/>
      <c r="CC233" s="48"/>
      <c r="CD233" s="48"/>
      <c r="CF233" s="48"/>
      <c r="CG233" s="48"/>
      <c r="CH233" s="48"/>
      <c r="CJ233" s="48"/>
      <c r="CK233" s="48"/>
      <c r="CL233" s="48"/>
      <c r="CN233" s="48"/>
      <c r="CO233" s="48"/>
      <c r="CP233" s="48"/>
      <c r="CR233" s="48"/>
      <c r="CS233" s="48"/>
      <c r="CT233" s="48"/>
      <c r="CV233" s="48"/>
      <c r="CW233" s="48"/>
      <c r="CX233" s="48"/>
      <c r="CZ233" s="48"/>
      <c r="DA233" s="48"/>
      <c r="DB233" s="48"/>
      <c r="DD233" s="48"/>
      <c r="DE233" s="48"/>
      <c r="DF233" s="48"/>
      <c r="DH233" s="48"/>
      <c r="DI233" s="48"/>
      <c r="DJ233" s="48"/>
      <c r="DL233" s="48"/>
      <c r="DM233" s="48"/>
      <c r="DN233" s="48"/>
      <c r="DP233" s="48"/>
      <c r="DQ233" s="48"/>
      <c r="DR233" s="48"/>
      <c r="DT233" s="48"/>
      <c r="DU233" s="48"/>
      <c r="DV233" s="48"/>
      <c r="DX233" s="48"/>
      <c r="DY233" s="48"/>
      <c r="DZ233" s="48"/>
      <c r="EB233" s="48"/>
      <c r="EC233" s="48"/>
      <c r="ED233" s="48"/>
      <c r="EF233" s="48"/>
      <c r="EG233" s="48"/>
      <c r="EH233" s="48"/>
      <c r="EJ233" s="48"/>
      <c r="EK233" s="48"/>
      <c r="EL233" s="48"/>
      <c r="EN233" s="48"/>
      <c r="EO233" s="48"/>
      <c r="EP233" s="48"/>
    </row>
    <row r="234" spans="1:146" s="50" customFormat="1" ht="15" hidden="1" customHeight="1" x14ac:dyDescent="0.2">
      <c r="A234" s="48"/>
      <c r="B234" s="59" t="s">
        <v>438</v>
      </c>
      <c r="C234" s="59" t="s">
        <v>439</v>
      </c>
      <c r="D234" s="60">
        <v>0</v>
      </c>
      <c r="E234" s="60">
        <v>0</v>
      </c>
      <c r="F234" s="60">
        <f>+D234+E234</f>
        <v>0</v>
      </c>
      <c r="G234" s="60">
        <v>0</v>
      </c>
      <c r="H234" s="60">
        <v>0</v>
      </c>
      <c r="I234" s="60">
        <f t="shared" si="84"/>
        <v>0</v>
      </c>
      <c r="J234" s="60">
        <f t="shared" si="85"/>
        <v>0</v>
      </c>
      <c r="K234" s="48"/>
      <c r="L234" s="48"/>
      <c r="M234" s="86">
        <v>0</v>
      </c>
      <c r="N234" s="58">
        <f t="shared" si="76"/>
        <v>0</v>
      </c>
      <c r="P234" s="48"/>
      <c r="Q234" s="48"/>
      <c r="R234" s="48"/>
      <c r="T234" s="48"/>
      <c r="U234" s="48"/>
      <c r="V234" s="48"/>
      <c r="X234" s="48"/>
      <c r="Y234" s="48"/>
      <c r="Z234" s="48"/>
      <c r="AB234" s="48"/>
      <c r="AC234" s="48"/>
      <c r="AD234" s="48"/>
      <c r="AF234" s="48"/>
      <c r="AG234" s="48"/>
      <c r="AH234" s="48"/>
      <c r="AJ234" s="48"/>
      <c r="AK234" s="48"/>
      <c r="AL234" s="48"/>
      <c r="AN234" s="48"/>
      <c r="AO234" s="48"/>
      <c r="AP234" s="48"/>
      <c r="AR234" s="48"/>
      <c r="AS234" s="48"/>
      <c r="AT234" s="48"/>
      <c r="AV234" s="48"/>
      <c r="AW234" s="48"/>
      <c r="AX234" s="48"/>
      <c r="AZ234" s="48"/>
      <c r="BA234" s="48"/>
      <c r="BB234" s="48"/>
      <c r="BD234" s="48"/>
      <c r="BE234" s="48"/>
      <c r="BF234" s="48"/>
      <c r="BH234" s="48"/>
      <c r="BI234" s="48"/>
      <c r="BJ234" s="48"/>
      <c r="BL234" s="48"/>
      <c r="BM234" s="48"/>
      <c r="BN234" s="48"/>
      <c r="BP234" s="48"/>
      <c r="BQ234" s="48"/>
      <c r="BR234" s="48"/>
      <c r="BT234" s="48"/>
      <c r="BU234" s="48"/>
      <c r="BV234" s="48"/>
      <c r="BX234" s="48"/>
      <c r="BY234" s="48"/>
      <c r="BZ234" s="48"/>
      <c r="CB234" s="48"/>
      <c r="CC234" s="48"/>
      <c r="CD234" s="48"/>
      <c r="CF234" s="48"/>
      <c r="CG234" s="48"/>
      <c r="CH234" s="48"/>
      <c r="CJ234" s="48"/>
      <c r="CK234" s="48"/>
      <c r="CL234" s="48"/>
      <c r="CN234" s="48"/>
      <c r="CO234" s="48"/>
      <c r="CP234" s="48"/>
      <c r="CR234" s="48"/>
      <c r="CS234" s="48"/>
      <c r="CT234" s="48"/>
      <c r="CV234" s="48"/>
      <c r="CW234" s="48"/>
      <c r="CX234" s="48"/>
      <c r="CZ234" s="48"/>
      <c r="DA234" s="48"/>
      <c r="DB234" s="48"/>
      <c r="DD234" s="48"/>
      <c r="DE234" s="48"/>
      <c r="DF234" s="48"/>
      <c r="DH234" s="48"/>
      <c r="DI234" s="48"/>
      <c r="DJ234" s="48"/>
      <c r="DL234" s="48"/>
      <c r="DM234" s="48"/>
      <c r="DN234" s="48"/>
      <c r="DP234" s="48"/>
      <c r="DQ234" s="48"/>
      <c r="DR234" s="48"/>
      <c r="DT234" s="48"/>
      <c r="DU234" s="48"/>
      <c r="DV234" s="48"/>
      <c r="DX234" s="48"/>
      <c r="DY234" s="48"/>
      <c r="DZ234" s="48"/>
      <c r="EB234" s="48"/>
      <c r="EC234" s="48"/>
      <c r="ED234" s="48"/>
      <c r="EF234" s="48"/>
      <c r="EG234" s="48"/>
      <c r="EH234" s="48"/>
      <c r="EJ234" s="48"/>
      <c r="EK234" s="48"/>
      <c r="EL234" s="48"/>
      <c r="EN234" s="48"/>
      <c r="EO234" s="48"/>
      <c r="EP234" s="48"/>
    </row>
    <row r="235" spans="1:146" s="50" customFormat="1" ht="15" hidden="1" customHeight="1" x14ac:dyDescent="0.2">
      <c r="A235" s="48"/>
      <c r="B235" s="59" t="s">
        <v>440</v>
      </c>
      <c r="C235" s="59" t="s">
        <v>441</v>
      </c>
      <c r="D235" s="60">
        <v>0</v>
      </c>
      <c r="E235" s="60">
        <v>0</v>
      </c>
      <c r="F235" s="60">
        <f>+D235+E235</f>
        <v>0</v>
      </c>
      <c r="G235" s="60">
        <v>0</v>
      </c>
      <c r="H235" s="60">
        <v>0</v>
      </c>
      <c r="I235" s="60">
        <f t="shared" si="84"/>
        <v>0</v>
      </c>
      <c r="J235" s="60">
        <f t="shared" si="85"/>
        <v>0</v>
      </c>
      <c r="K235" s="48"/>
      <c r="L235" s="48"/>
      <c r="M235" s="86">
        <v>0</v>
      </c>
      <c r="N235" s="58">
        <f t="shared" si="76"/>
        <v>0</v>
      </c>
      <c r="P235" s="48"/>
      <c r="Q235" s="48"/>
      <c r="R235" s="48"/>
      <c r="T235" s="48"/>
      <c r="U235" s="48"/>
      <c r="V235" s="48"/>
      <c r="X235" s="48"/>
      <c r="Y235" s="48"/>
      <c r="Z235" s="48"/>
      <c r="AB235" s="48"/>
      <c r="AC235" s="48"/>
      <c r="AD235" s="48"/>
      <c r="AF235" s="48"/>
      <c r="AG235" s="48"/>
      <c r="AH235" s="48"/>
      <c r="AJ235" s="48"/>
      <c r="AK235" s="48"/>
      <c r="AL235" s="48"/>
      <c r="AN235" s="48"/>
      <c r="AO235" s="48"/>
      <c r="AP235" s="48"/>
      <c r="AR235" s="48"/>
      <c r="AS235" s="48"/>
      <c r="AT235" s="48"/>
      <c r="AV235" s="48"/>
      <c r="AW235" s="48"/>
      <c r="AX235" s="48"/>
      <c r="AZ235" s="48"/>
      <c r="BA235" s="48"/>
      <c r="BB235" s="48"/>
      <c r="BD235" s="48"/>
      <c r="BE235" s="48"/>
      <c r="BF235" s="48"/>
      <c r="BH235" s="48"/>
      <c r="BI235" s="48"/>
      <c r="BJ235" s="48"/>
      <c r="BL235" s="48"/>
      <c r="BM235" s="48"/>
      <c r="BN235" s="48"/>
      <c r="BP235" s="48"/>
      <c r="BQ235" s="48"/>
      <c r="BR235" s="48"/>
      <c r="BT235" s="48"/>
      <c r="BU235" s="48"/>
      <c r="BV235" s="48"/>
      <c r="BX235" s="48"/>
      <c r="BY235" s="48"/>
      <c r="BZ235" s="48"/>
      <c r="CB235" s="48"/>
      <c r="CC235" s="48"/>
      <c r="CD235" s="48"/>
      <c r="CF235" s="48"/>
      <c r="CG235" s="48"/>
      <c r="CH235" s="48"/>
      <c r="CJ235" s="48"/>
      <c r="CK235" s="48"/>
      <c r="CL235" s="48"/>
      <c r="CN235" s="48"/>
      <c r="CO235" s="48"/>
      <c r="CP235" s="48"/>
      <c r="CR235" s="48"/>
      <c r="CS235" s="48"/>
      <c r="CT235" s="48"/>
      <c r="CV235" s="48"/>
      <c r="CW235" s="48"/>
      <c r="CX235" s="48"/>
      <c r="CZ235" s="48"/>
      <c r="DA235" s="48"/>
      <c r="DB235" s="48"/>
      <c r="DD235" s="48"/>
      <c r="DE235" s="48"/>
      <c r="DF235" s="48"/>
      <c r="DH235" s="48"/>
      <c r="DI235" s="48"/>
      <c r="DJ235" s="48"/>
      <c r="DL235" s="48"/>
      <c r="DM235" s="48"/>
      <c r="DN235" s="48"/>
      <c r="DP235" s="48"/>
      <c r="DQ235" s="48"/>
      <c r="DR235" s="48"/>
      <c r="DT235" s="48"/>
      <c r="DU235" s="48"/>
      <c r="DV235" s="48"/>
      <c r="DX235" s="48"/>
      <c r="DY235" s="48"/>
      <c r="DZ235" s="48"/>
      <c r="EB235" s="48"/>
      <c r="EC235" s="48"/>
      <c r="ED235" s="48"/>
      <c r="EF235" s="48"/>
      <c r="EG235" s="48"/>
      <c r="EH235" s="48"/>
      <c r="EJ235" s="48"/>
      <c r="EK235" s="48"/>
      <c r="EL235" s="48"/>
      <c r="EN235" s="48"/>
      <c r="EO235" s="48"/>
      <c r="EP235" s="48"/>
    </row>
    <row r="236" spans="1:146" s="50" customFormat="1" ht="15" hidden="1" customHeight="1" x14ac:dyDescent="0.2">
      <c r="A236" s="48"/>
      <c r="B236" s="59" t="s">
        <v>442</v>
      </c>
      <c r="C236" s="59" t="s">
        <v>443</v>
      </c>
      <c r="D236" s="60">
        <v>0</v>
      </c>
      <c r="E236" s="60">
        <v>0</v>
      </c>
      <c r="F236" s="60">
        <f>+D236+E236</f>
        <v>0</v>
      </c>
      <c r="G236" s="60">
        <v>0</v>
      </c>
      <c r="H236" s="60">
        <v>0</v>
      </c>
      <c r="I236" s="60">
        <f t="shared" si="84"/>
        <v>0</v>
      </c>
      <c r="J236" s="60">
        <f t="shared" si="85"/>
        <v>0</v>
      </c>
      <c r="K236" s="48"/>
      <c r="L236" s="48"/>
      <c r="M236" s="86">
        <v>0</v>
      </c>
      <c r="N236" s="58">
        <f t="shared" si="76"/>
        <v>0</v>
      </c>
      <c r="P236" s="48"/>
      <c r="Q236" s="48"/>
      <c r="R236" s="48"/>
      <c r="T236" s="48"/>
      <c r="U236" s="48"/>
      <c r="V236" s="48"/>
      <c r="X236" s="48"/>
      <c r="Y236" s="48"/>
      <c r="Z236" s="48"/>
      <c r="AB236" s="48"/>
      <c r="AC236" s="48"/>
      <c r="AD236" s="48"/>
      <c r="AF236" s="48"/>
      <c r="AG236" s="48"/>
      <c r="AH236" s="48"/>
      <c r="AJ236" s="48"/>
      <c r="AK236" s="48"/>
      <c r="AL236" s="48"/>
      <c r="AN236" s="48"/>
      <c r="AO236" s="48"/>
      <c r="AP236" s="48"/>
      <c r="AR236" s="48"/>
      <c r="AS236" s="48"/>
      <c r="AT236" s="48"/>
      <c r="AV236" s="48"/>
      <c r="AW236" s="48"/>
      <c r="AX236" s="48"/>
      <c r="AZ236" s="48"/>
      <c r="BA236" s="48"/>
      <c r="BB236" s="48"/>
      <c r="BD236" s="48"/>
      <c r="BE236" s="48"/>
      <c r="BF236" s="48"/>
      <c r="BH236" s="48"/>
      <c r="BI236" s="48"/>
      <c r="BJ236" s="48"/>
      <c r="BL236" s="48"/>
      <c r="BM236" s="48"/>
      <c r="BN236" s="48"/>
      <c r="BP236" s="48"/>
      <c r="BQ236" s="48"/>
      <c r="BR236" s="48"/>
      <c r="BT236" s="48"/>
      <c r="BU236" s="48"/>
      <c r="BV236" s="48"/>
      <c r="BX236" s="48"/>
      <c r="BY236" s="48"/>
      <c r="BZ236" s="48"/>
      <c r="CB236" s="48"/>
      <c r="CC236" s="48"/>
      <c r="CD236" s="48"/>
      <c r="CF236" s="48"/>
      <c r="CG236" s="48"/>
      <c r="CH236" s="48"/>
      <c r="CJ236" s="48"/>
      <c r="CK236" s="48"/>
      <c r="CL236" s="48"/>
      <c r="CN236" s="48"/>
      <c r="CO236" s="48"/>
      <c r="CP236" s="48"/>
      <c r="CR236" s="48"/>
      <c r="CS236" s="48"/>
      <c r="CT236" s="48"/>
      <c r="CV236" s="48"/>
      <c r="CW236" s="48"/>
      <c r="CX236" s="48"/>
      <c r="CZ236" s="48"/>
      <c r="DA236" s="48"/>
      <c r="DB236" s="48"/>
      <c r="DD236" s="48"/>
      <c r="DE236" s="48"/>
      <c r="DF236" s="48"/>
      <c r="DH236" s="48"/>
      <c r="DI236" s="48"/>
      <c r="DJ236" s="48"/>
      <c r="DL236" s="48"/>
      <c r="DM236" s="48"/>
      <c r="DN236" s="48"/>
      <c r="DP236" s="48"/>
      <c r="DQ236" s="48"/>
      <c r="DR236" s="48"/>
      <c r="DT236" s="48"/>
      <c r="DU236" s="48"/>
      <c r="DV236" s="48"/>
      <c r="DX236" s="48"/>
      <c r="DY236" s="48"/>
      <c r="DZ236" s="48"/>
      <c r="EB236" s="48"/>
      <c r="EC236" s="48"/>
      <c r="ED236" s="48"/>
      <c r="EF236" s="48"/>
      <c r="EG236" s="48"/>
      <c r="EH236" s="48"/>
      <c r="EJ236" s="48"/>
      <c r="EK236" s="48"/>
      <c r="EL236" s="48"/>
      <c r="EN236" s="48"/>
      <c r="EO236" s="48"/>
      <c r="EP236" s="48"/>
    </row>
    <row r="237" spans="1:146" s="57" customFormat="1" ht="15" customHeight="1" x14ac:dyDescent="0.2">
      <c r="A237" s="53"/>
      <c r="B237" s="55" t="s">
        <v>444</v>
      </c>
      <c r="C237" s="55" t="s">
        <v>445</v>
      </c>
      <c r="D237" s="56">
        <f t="shared" ref="D237:J237" si="89">+D238+D246</f>
        <v>300000</v>
      </c>
      <c r="E237" s="56">
        <f t="shared" si="89"/>
        <v>0</v>
      </c>
      <c r="F237" s="56">
        <f t="shared" si="89"/>
        <v>300000</v>
      </c>
      <c r="G237" s="56">
        <f t="shared" si="89"/>
        <v>0</v>
      </c>
      <c r="H237" s="56">
        <f t="shared" si="89"/>
        <v>264685</v>
      </c>
      <c r="I237" s="56">
        <f t="shared" si="89"/>
        <v>264685</v>
      </c>
      <c r="J237" s="56">
        <f t="shared" si="89"/>
        <v>35315</v>
      </c>
      <c r="K237" s="92"/>
      <c r="L237" s="166"/>
      <c r="M237" s="169"/>
      <c r="N237" s="169"/>
      <c r="P237" s="53"/>
      <c r="Q237" s="53"/>
      <c r="R237" s="53"/>
      <c r="T237" s="53"/>
      <c r="U237" s="53"/>
      <c r="V237" s="53"/>
      <c r="X237" s="53"/>
      <c r="Y237" s="53"/>
      <c r="Z237" s="53"/>
      <c r="AB237" s="53"/>
      <c r="AC237" s="53"/>
      <c r="AD237" s="53"/>
      <c r="AF237" s="53"/>
      <c r="AG237" s="53"/>
      <c r="AH237" s="53"/>
      <c r="AJ237" s="53"/>
      <c r="AK237" s="53"/>
      <c r="AL237" s="53"/>
      <c r="AN237" s="53"/>
      <c r="AO237" s="53"/>
      <c r="AP237" s="53"/>
      <c r="AR237" s="53"/>
      <c r="AS237" s="53"/>
      <c r="AT237" s="53"/>
      <c r="AV237" s="53"/>
      <c r="AW237" s="53"/>
      <c r="AX237" s="53"/>
      <c r="AZ237" s="53"/>
      <c r="BA237" s="53"/>
      <c r="BB237" s="53"/>
      <c r="BD237" s="53"/>
      <c r="BE237" s="53"/>
      <c r="BF237" s="53"/>
      <c r="BH237" s="53"/>
      <c r="BI237" s="53"/>
      <c r="BJ237" s="53"/>
      <c r="BL237" s="53"/>
      <c r="BM237" s="53"/>
      <c r="BN237" s="53"/>
      <c r="BP237" s="53"/>
      <c r="BQ237" s="53"/>
      <c r="BR237" s="53"/>
      <c r="BT237" s="53"/>
      <c r="BU237" s="53"/>
      <c r="BV237" s="53"/>
      <c r="BX237" s="53"/>
      <c r="BY237" s="53"/>
      <c r="BZ237" s="53"/>
      <c r="CB237" s="53"/>
      <c r="CC237" s="53"/>
      <c r="CD237" s="53"/>
      <c r="CF237" s="53"/>
      <c r="CG237" s="53"/>
      <c r="CH237" s="53"/>
      <c r="CJ237" s="53"/>
      <c r="CK237" s="53"/>
      <c r="CL237" s="53"/>
      <c r="CN237" s="53"/>
      <c r="CO237" s="53"/>
      <c r="CP237" s="53"/>
      <c r="CR237" s="53"/>
      <c r="CS237" s="53"/>
      <c r="CT237" s="53"/>
      <c r="CV237" s="53"/>
      <c r="CW237" s="53"/>
      <c r="CX237" s="53"/>
      <c r="CZ237" s="53"/>
      <c r="DA237" s="53"/>
      <c r="DB237" s="53"/>
      <c r="DD237" s="53"/>
      <c r="DE237" s="53"/>
      <c r="DF237" s="53"/>
      <c r="DH237" s="53"/>
      <c r="DI237" s="53"/>
      <c r="DJ237" s="53"/>
      <c r="DL237" s="53"/>
      <c r="DM237" s="53"/>
      <c r="DN237" s="53"/>
      <c r="DP237" s="53"/>
      <c r="DQ237" s="53"/>
      <c r="DR237" s="53"/>
      <c r="DT237" s="53"/>
      <c r="DU237" s="53"/>
      <c r="DV237" s="53"/>
      <c r="DX237" s="53"/>
      <c r="DY237" s="53"/>
      <c r="DZ237" s="53"/>
      <c r="EB237" s="53"/>
      <c r="EC237" s="53"/>
      <c r="ED237" s="53"/>
      <c r="EF237" s="53"/>
      <c r="EG237" s="53"/>
      <c r="EH237" s="53"/>
      <c r="EJ237" s="53"/>
      <c r="EK237" s="53"/>
      <c r="EL237" s="53"/>
      <c r="EN237" s="53"/>
      <c r="EO237" s="53"/>
      <c r="EP237" s="53"/>
    </row>
    <row r="238" spans="1:146" s="57" customFormat="1" ht="15" customHeight="1" x14ac:dyDescent="0.2">
      <c r="A238" s="53"/>
      <c r="B238" s="55" t="s">
        <v>446</v>
      </c>
      <c r="C238" s="55" t="s">
        <v>447</v>
      </c>
      <c r="D238" s="56">
        <f t="shared" ref="D238:J238" si="90">SUM(D239:D243)</f>
        <v>300000</v>
      </c>
      <c r="E238" s="56">
        <f t="shared" si="90"/>
        <v>0</v>
      </c>
      <c r="F238" s="56">
        <f t="shared" si="90"/>
        <v>300000</v>
      </c>
      <c r="G238" s="56">
        <f t="shared" si="90"/>
        <v>0</v>
      </c>
      <c r="H238" s="56">
        <f t="shared" si="90"/>
        <v>264685</v>
      </c>
      <c r="I238" s="56">
        <f t="shared" si="90"/>
        <v>264685</v>
      </c>
      <c r="J238" s="56">
        <f t="shared" si="90"/>
        <v>35315</v>
      </c>
      <c r="K238" s="92"/>
      <c r="L238" s="166"/>
      <c r="M238" s="169"/>
      <c r="N238" s="169"/>
      <c r="P238" s="53"/>
      <c r="Q238" s="53"/>
      <c r="R238" s="53"/>
      <c r="T238" s="53"/>
      <c r="U238" s="53"/>
      <c r="V238" s="53"/>
      <c r="X238" s="53"/>
      <c r="Y238" s="53"/>
      <c r="Z238" s="53"/>
      <c r="AB238" s="53"/>
      <c r="AC238" s="53"/>
      <c r="AD238" s="53"/>
      <c r="AF238" s="53"/>
      <c r="AG238" s="53"/>
      <c r="AH238" s="53"/>
      <c r="AJ238" s="53"/>
      <c r="AK238" s="53"/>
      <c r="AL238" s="53"/>
      <c r="AN238" s="53"/>
      <c r="AO238" s="53"/>
      <c r="AP238" s="53"/>
      <c r="AR238" s="53"/>
      <c r="AS238" s="53"/>
      <c r="AT238" s="53"/>
      <c r="AV238" s="53"/>
      <c r="AW238" s="53"/>
      <c r="AX238" s="53"/>
      <c r="AZ238" s="53"/>
      <c r="BA238" s="53"/>
      <c r="BB238" s="53"/>
      <c r="BD238" s="53"/>
      <c r="BE238" s="53"/>
      <c r="BF238" s="53"/>
      <c r="BH238" s="53"/>
      <c r="BI238" s="53"/>
      <c r="BJ238" s="53"/>
      <c r="BL238" s="53"/>
      <c r="BM238" s="53"/>
      <c r="BN238" s="53"/>
      <c r="BP238" s="53"/>
      <c r="BQ238" s="53"/>
      <c r="BR238" s="53"/>
      <c r="BT238" s="53"/>
      <c r="BU238" s="53"/>
      <c r="BV238" s="53"/>
      <c r="BX238" s="53"/>
      <c r="BY238" s="53"/>
      <c r="BZ238" s="53"/>
      <c r="CB238" s="53"/>
      <c r="CC238" s="53"/>
      <c r="CD238" s="53"/>
      <c r="CF238" s="53"/>
      <c r="CG238" s="53"/>
      <c r="CH238" s="53"/>
      <c r="CJ238" s="53"/>
      <c r="CK238" s="53"/>
      <c r="CL238" s="53"/>
      <c r="CN238" s="53"/>
      <c r="CO238" s="53"/>
      <c r="CP238" s="53"/>
      <c r="CR238" s="53"/>
      <c r="CS238" s="53"/>
      <c r="CT238" s="53"/>
      <c r="CV238" s="53"/>
      <c r="CW238" s="53"/>
      <c r="CX238" s="53"/>
      <c r="CZ238" s="53"/>
      <c r="DA238" s="53"/>
      <c r="DB238" s="53"/>
      <c r="DD238" s="53"/>
      <c r="DE238" s="53"/>
      <c r="DF238" s="53"/>
      <c r="DH238" s="53"/>
      <c r="DI238" s="53"/>
      <c r="DJ238" s="53"/>
      <c r="DL238" s="53"/>
      <c r="DM238" s="53"/>
      <c r="DN238" s="53"/>
      <c r="DP238" s="53"/>
      <c r="DQ238" s="53"/>
      <c r="DR238" s="53"/>
      <c r="DT238" s="53"/>
      <c r="DU238" s="53"/>
      <c r="DV238" s="53"/>
      <c r="DX238" s="53"/>
      <c r="DY238" s="53"/>
      <c r="DZ238" s="53"/>
      <c r="EB238" s="53"/>
      <c r="EC238" s="53"/>
      <c r="ED238" s="53"/>
      <c r="EF238" s="53"/>
      <c r="EG238" s="53"/>
      <c r="EH238" s="53"/>
      <c r="EJ238" s="53"/>
      <c r="EK238" s="53"/>
      <c r="EL238" s="53"/>
      <c r="EN238" s="53"/>
      <c r="EO238" s="53"/>
      <c r="EP238" s="53"/>
    </row>
    <row r="239" spans="1:146" s="50" customFormat="1" ht="15" hidden="1" customHeight="1" x14ac:dyDescent="0.2">
      <c r="A239" s="48"/>
      <c r="B239" s="59" t="s">
        <v>448</v>
      </c>
      <c r="C239" s="59" t="s">
        <v>449</v>
      </c>
      <c r="D239" s="60">
        <v>0</v>
      </c>
      <c r="E239" s="60">
        <v>0</v>
      </c>
      <c r="F239" s="60">
        <f>+D239+E239</f>
        <v>0</v>
      </c>
      <c r="G239" s="60">
        <v>0</v>
      </c>
      <c r="H239" s="60">
        <v>0</v>
      </c>
      <c r="I239" s="60">
        <f t="shared" ref="I239:I254" si="91">+G239+H239</f>
        <v>0</v>
      </c>
      <c r="J239" s="60">
        <f t="shared" ref="J239:J254" si="92">+F239-I239</f>
        <v>0</v>
      </c>
      <c r="K239" s="48"/>
      <c r="L239" s="48"/>
      <c r="M239" s="86">
        <v>0</v>
      </c>
      <c r="N239" s="58">
        <f t="shared" si="76"/>
        <v>0</v>
      </c>
      <c r="P239" s="48"/>
      <c r="Q239" s="48"/>
      <c r="R239" s="48"/>
      <c r="T239" s="48"/>
      <c r="U239" s="48"/>
      <c r="V239" s="48"/>
      <c r="X239" s="48"/>
      <c r="Y239" s="48"/>
      <c r="Z239" s="48"/>
      <c r="AB239" s="48"/>
      <c r="AC239" s="48"/>
      <c r="AD239" s="48"/>
      <c r="AF239" s="48"/>
      <c r="AG239" s="48"/>
      <c r="AH239" s="48"/>
      <c r="AJ239" s="48"/>
      <c r="AK239" s="48"/>
      <c r="AL239" s="48"/>
      <c r="AN239" s="48"/>
      <c r="AO239" s="48"/>
      <c r="AP239" s="48"/>
      <c r="AR239" s="48"/>
      <c r="AS239" s="48"/>
      <c r="AT239" s="48"/>
      <c r="AV239" s="48"/>
      <c r="AW239" s="48"/>
      <c r="AX239" s="48"/>
      <c r="AZ239" s="48"/>
      <c r="BA239" s="48"/>
      <c r="BB239" s="48"/>
      <c r="BD239" s="48"/>
      <c r="BE239" s="48"/>
      <c r="BF239" s="48"/>
      <c r="BH239" s="48"/>
      <c r="BI239" s="48"/>
      <c r="BJ239" s="48"/>
      <c r="BL239" s="48"/>
      <c r="BM239" s="48"/>
      <c r="BN239" s="48"/>
      <c r="BP239" s="48"/>
      <c r="BQ239" s="48"/>
      <c r="BR239" s="48"/>
      <c r="BT239" s="48"/>
      <c r="BU239" s="48"/>
      <c r="BV239" s="48"/>
      <c r="BX239" s="48"/>
      <c r="BY239" s="48"/>
      <c r="BZ239" s="48"/>
      <c r="CB239" s="48"/>
      <c r="CC239" s="48"/>
      <c r="CD239" s="48"/>
      <c r="CF239" s="48"/>
      <c r="CG239" s="48"/>
      <c r="CH239" s="48"/>
      <c r="CJ239" s="48"/>
      <c r="CK239" s="48"/>
      <c r="CL239" s="48"/>
      <c r="CN239" s="48"/>
      <c r="CO239" s="48"/>
      <c r="CP239" s="48"/>
      <c r="CR239" s="48"/>
      <c r="CS239" s="48"/>
      <c r="CT239" s="48"/>
      <c r="CV239" s="48"/>
      <c r="CW239" s="48"/>
      <c r="CX239" s="48"/>
      <c r="CZ239" s="48"/>
      <c r="DA239" s="48"/>
      <c r="DB239" s="48"/>
      <c r="DD239" s="48"/>
      <c r="DE239" s="48"/>
      <c r="DF239" s="48"/>
      <c r="DH239" s="48"/>
      <c r="DI239" s="48"/>
      <c r="DJ239" s="48"/>
      <c r="DL239" s="48"/>
      <c r="DM239" s="48"/>
      <c r="DN239" s="48"/>
      <c r="DP239" s="48"/>
      <c r="DQ239" s="48"/>
      <c r="DR239" s="48"/>
      <c r="DT239" s="48"/>
      <c r="DU239" s="48"/>
      <c r="DV239" s="48"/>
      <c r="DX239" s="48"/>
      <c r="DY239" s="48"/>
      <c r="DZ239" s="48"/>
      <c r="EB239" s="48"/>
      <c r="EC239" s="48"/>
      <c r="ED239" s="48"/>
      <c r="EF239" s="48"/>
      <c r="EG239" s="48"/>
      <c r="EH239" s="48"/>
      <c r="EJ239" s="48"/>
      <c r="EK239" s="48"/>
      <c r="EL239" s="48"/>
      <c r="EN239" s="48"/>
      <c r="EO239" s="48"/>
      <c r="EP239" s="48"/>
    </row>
    <row r="240" spans="1:146" s="50" customFormat="1" ht="15" hidden="1" customHeight="1" x14ac:dyDescent="0.2">
      <c r="A240" s="48"/>
      <c r="B240" s="59" t="s">
        <v>450</v>
      </c>
      <c r="C240" s="59" t="s">
        <v>451</v>
      </c>
      <c r="D240" s="60">
        <v>0</v>
      </c>
      <c r="E240" s="60">
        <v>0</v>
      </c>
      <c r="F240" s="60">
        <f>+D240+E240</f>
        <v>0</v>
      </c>
      <c r="G240" s="60">
        <v>0</v>
      </c>
      <c r="H240" s="60">
        <v>0</v>
      </c>
      <c r="I240" s="60">
        <f t="shared" si="91"/>
        <v>0</v>
      </c>
      <c r="J240" s="60">
        <f t="shared" si="92"/>
        <v>0</v>
      </c>
      <c r="K240" s="48"/>
      <c r="L240" s="48"/>
      <c r="M240" s="86">
        <v>0</v>
      </c>
      <c r="N240" s="58">
        <f t="shared" si="76"/>
        <v>0</v>
      </c>
      <c r="P240" s="48"/>
      <c r="Q240" s="48"/>
      <c r="R240" s="48"/>
      <c r="T240" s="48"/>
      <c r="U240" s="48"/>
      <c r="V240" s="48"/>
      <c r="X240" s="48"/>
      <c r="Y240" s="48"/>
      <c r="Z240" s="48"/>
      <c r="AB240" s="48"/>
      <c r="AC240" s="48"/>
      <c r="AD240" s="48"/>
      <c r="AF240" s="48"/>
      <c r="AG240" s="48"/>
      <c r="AH240" s="48"/>
      <c r="AJ240" s="48"/>
      <c r="AK240" s="48"/>
      <c r="AL240" s="48"/>
      <c r="AN240" s="48"/>
      <c r="AO240" s="48"/>
      <c r="AP240" s="48"/>
      <c r="AR240" s="48"/>
      <c r="AS240" s="48"/>
      <c r="AT240" s="48"/>
      <c r="AV240" s="48"/>
      <c r="AW240" s="48"/>
      <c r="AX240" s="48"/>
      <c r="AZ240" s="48"/>
      <c r="BA240" s="48"/>
      <c r="BB240" s="48"/>
      <c r="BD240" s="48"/>
      <c r="BE240" s="48"/>
      <c r="BF240" s="48"/>
      <c r="BH240" s="48"/>
      <c r="BI240" s="48"/>
      <c r="BJ240" s="48"/>
      <c r="BL240" s="48"/>
      <c r="BM240" s="48"/>
      <c r="BN240" s="48"/>
      <c r="BP240" s="48"/>
      <c r="BQ240" s="48"/>
      <c r="BR240" s="48"/>
      <c r="BT240" s="48"/>
      <c r="BU240" s="48"/>
      <c r="BV240" s="48"/>
      <c r="BX240" s="48"/>
      <c r="BY240" s="48"/>
      <c r="BZ240" s="48"/>
      <c r="CB240" s="48"/>
      <c r="CC240" s="48"/>
      <c r="CD240" s="48"/>
      <c r="CF240" s="48"/>
      <c r="CG240" s="48"/>
      <c r="CH240" s="48"/>
      <c r="CJ240" s="48"/>
      <c r="CK240" s="48"/>
      <c r="CL240" s="48"/>
      <c r="CN240" s="48"/>
      <c r="CO240" s="48"/>
      <c r="CP240" s="48"/>
      <c r="CR240" s="48"/>
      <c r="CS240" s="48"/>
      <c r="CT240" s="48"/>
      <c r="CV240" s="48"/>
      <c r="CW240" s="48"/>
      <c r="CX240" s="48"/>
      <c r="CZ240" s="48"/>
      <c r="DA240" s="48"/>
      <c r="DB240" s="48"/>
      <c r="DD240" s="48"/>
      <c r="DE240" s="48"/>
      <c r="DF240" s="48"/>
      <c r="DH240" s="48"/>
      <c r="DI240" s="48"/>
      <c r="DJ240" s="48"/>
      <c r="DL240" s="48"/>
      <c r="DM240" s="48"/>
      <c r="DN240" s="48"/>
      <c r="DP240" s="48"/>
      <c r="DQ240" s="48"/>
      <c r="DR240" s="48"/>
      <c r="DT240" s="48"/>
      <c r="DU240" s="48"/>
      <c r="DV240" s="48"/>
      <c r="DX240" s="48"/>
      <c r="DY240" s="48"/>
      <c r="DZ240" s="48"/>
      <c r="EB240" s="48"/>
      <c r="EC240" s="48"/>
      <c r="ED240" s="48"/>
      <c r="EF240" s="48"/>
      <c r="EG240" s="48"/>
      <c r="EH240" s="48"/>
      <c r="EJ240" s="48"/>
      <c r="EK240" s="48"/>
      <c r="EL240" s="48"/>
      <c r="EN240" s="48"/>
      <c r="EO240" s="48"/>
      <c r="EP240" s="48"/>
    </row>
    <row r="241" spans="1:146" s="50" customFormat="1" ht="15" hidden="1" customHeight="1" x14ac:dyDescent="0.2">
      <c r="A241" s="48"/>
      <c r="B241" s="59" t="s">
        <v>452</v>
      </c>
      <c r="C241" s="59" t="s">
        <v>453</v>
      </c>
      <c r="D241" s="60">
        <v>0</v>
      </c>
      <c r="E241" s="60">
        <v>0</v>
      </c>
      <c r="F241" s="60">
        <f>+D241+E241</f>
        <v>0</v>
      </c>
      <c r="G241" s="60">
        <v>0</v>
      </c>
      <c r="H241" s="60">
        <v>0</v>
      </c>
      <c r="I241" s="60">
        <f t="shared" si="91"/>
        <v>0</v>
      </c>
      <c r="J241" s="60">
        <f t="shared" si="92"/>
        <v>0</v>
      </c>
      <c r="K241" s="48"/>
      <c r="L241" s="48"/>
      <c r="M241" s="86">
        <v>0</v>
      </c>
      <c r="N241" s="58">
        <f t="shared" si="76"/>
        <v>0</v>
      </c>
      <c r="P241" s="48"/>
      <c r="Q241" s="48"/>
      <c r="R241" s="48"/>
      <c r="T241" s="48"/>
      <c r="U241" s="48"/>
      <c r="V241" s="48"/>
      <c r="X241" s="48"/>
      <c r="Y241" s="48"/>
      <c r="Z241" s="48"/>
      <c r="AB241" s="48"/>
      <c r="AC241" s="48"/>
      <c r="AD241" s="48"/>
      <c r="AF241" s="48"/>
      <c r="AG241" s="48"/>
      <c r="AH241" s="48"/>
      <c r="AJ241" s="48"/>
      <c r="AK241" s="48"/>
      <c r="AL241" s="48"/>
      <c r="AN241" s="48"/>
      <c r="AO241" s="48"/>
      <c r="AP241" s="48"/>
      <c r="AR241" s="48"/>
      <c r="AS241" s="48"/>
      <c r="AT241" s="48"/>
      <c r="AV241" s="48"/>
      <c r="AW241" s="48"/>
      <c r="AX241" s="48"/>
      <c r="AZ241" s="48"/>
      <c r="BA241" s="48"/>
      <c r="BB241" s="48"/>
      <c r="BD241" s="48"/>
      <c r="BE241" s="48"/>
      <c r="BF241" s="48"/>
      <c r="BH241" s="48"/>
      <c r="BI241" s="48"/>
      <c r="BJ241" s="48"/>
      <c r="BL241" s="48"/>
      <c r="BM241" s="48"/>
      <c r="BN241" s="48"/>
      <c r="BP241" s="48"/>
      <c r="BQ241" s="48"/>
      <c r="BR241" s="48"/>
      <c r="BT241" s="48"/>
      <c r="BU241" s="48"/>
      <c r="BV241" s="48"/>
      <c r="BX241" s="48"/>
      <c r="BY241" s="48"/>
      <c r="BZ241" s="48"/>
      <c r="CB241" s="48"/>
      <c r="CC241" s="48"/>
      <c r="CD241" s="48"/>
      <c r="CF241" s="48"/>
      <c r="CG241" s="48"/>
      <c r="CH241" s="48"/>
      <c r="CJ241" s="48"/>
      <c r="CK241" s="48"/>
      <c r="CL241" s="48"/>
      <c r="CN241" s="48"/>
      <c r="CO241" s="48"/>
      <c r="CP241" s="48"/>
      <c r="CR241" s="48"/>
      <c r="CS241" s="48"/>
      <c r="CT241" s="48"/>
      <c r="CV241" s="48"/>
      <c r="CW241" s="48"/>
      <c r="CX241" s="48"/>
      <c r="CZ241" s="48"/>
      <c r="DA241" s="48"/>
      <c r="DB241" s="48"/>
      <c r="DD241" s="48"/>
      <c r="DE241" s="48"/>
      <c r="DF241" s="48"/>
      <c r="DH241" s="48"/>
      <c r="DI241" s="48"/>
      <c r="DJ241" s="48"/>
      <c r="DL241" s="48"/>
      <c r="DM241" s="48"/>
      <c r="DN241" s="48"/>
      <c r="DP241" s="48"/>
      <c r="DQ241" s="48"/>
      <c r="DR241" s="48"/>
      <c r="DT241" s="48"/>
      <c r="DU241" s="48"/>
      <c r="DV241" s="48"/>
      <c r="DX241" s="48"/>
      <c r="DY241" s="48"/>
      <c r="DZ241" s="48"/>
      <c r="EB241" s="48"/>
      <c r="EC241" s="48"/>
      <c r="ED241" s="48"/>
      <c r="EF241" s="48"/>
      <c r="EG241" s="48"/>
      <c r="EH241" s="48"/>
      <c r="EJ241" s="48"/>
      <c r="EK241" s="48"/>
      <c r="EL241" s="48"/>
      <c r="EN241" s="48"/>
      <c r="EO241" s="48"/>
      <c r="EP241" s="48"/>
    </row>
    <row r="242" spans="1:146" s="50" customFormat="1" ht="15" hidden="1" customHeight="1" x14ac:dyDescent="0.2">
      <c r="A242" s="48"/>
      <c r="B242" s="59" t="s">
        <v>454</v>
      </c>
      <c r="C242" s="59" t="s">
        <v>455</v>
      </c>
      <c r="D242" s="60">
        <v>0</v>
      </c>
      <c r="E242" s="60">
        <v>0</v>
      </c>
      <c r="F242" s="60">
        <f>+D242+E242</f>
        <v>0</v>
      </c>
      <c r="G242" s="60">
        <v>0</v>
      </c>
      <c r="H242" s="60">
        <v>0</v>
      </c>
      <c r="I242" s="60">
        <f t="shared" si="91"/>
        <v>0</v>
      </c>
      <c r="J242" s="60">
        <f t="shared" si="92"/>
        <v>0</v>
      </c>
      <c r="K242" s="48"/>
      <c r="L242" s="48"/>
      <c r="M242" s="86">
        <v>0</v>
      </c>
      <c r="N242" s="58">
        <f t="shared" si="76"/>
        <v>0</v>
      </c>
      <c r="P242" s="48"/>
      <c r="Q242" s="48"/>
      <c r="R242" s="48"/>
      <c r="T242" s="48"/>
      <c r="U242" s="48"/>
      <c r="V242" s="48"/>
      <c r="X242" s="48"/>
      <c r="Y242" s="48"/>
      <c r="Z242" s="48"/>
      <c r="AB242" s="48"/>
      <c r="AC242" s="48"/>
      <c r="AD242" s="48"/>
      <c r="AF242" s="48"/>
      <c r="AG242" s="48"/>
      <c r="AH242" s="48"/>
      <c r="AJ242" s="48"/>
      <c r="AK242" s="48"/>
      <c r="AL242" s="48"/>
      <c r="AN242" s="48"/>
      <c r="AO242" s="48"/>
      <c r="AP242" s="48"/>
      <c r="AR242" s="48"/>
      <c r="AS242" s="48"/>
      <c r="AT242" s="48"/>
      <c r="AV242" s="48"/>
      <c r="AW242" s="48"/>
      <c r="AX242" s="48"/>
      <c r="AZ242" s="48"/>
      <c r="BA242" s="48"/>
      <c r="BB242" s="48"/>
      <c r="BD242" s="48"/>
      <c r="BE242" s="48"/>
      <c r="BF242" s="48"/>
      <c r="BH242" s="48"/>
      <c r="BI242" s="48"/>
      <c r="BJ242" s="48"/>
      <c r="BL242" s="48"/>
      <c r="BM242" s="48"/>
      <c r="BN242" s="48"/>
      <c r="BP242" s="48"/>
      <c r="BQ242" s="48"/>
      <c r="BR242" s="48"/>
      <c r="BT242" s="48"/>
      <c r="BU242" s="48"/>
      <c r="BV242" s="48"/>
      <c r="BX242" s="48"/>
      <c r="BY242" s="48"/>
      <c r="BZ242" s="48"/>
      <c r="CB242" s="48"/>
      <c r="CC242" s="48"/>
      <c r="CD242" s="48"/>
      <c r="CF242" s="48"/>
      <c r="CG242" s="48"/>
      <c r="CH242" s="48"/>
      <c r="CJ242" s="48"/>
      <c r="CK242" s="48"/>
      <c r="CL242" s="48"/>
      <c r="CN242" s="48"/>
      <c r="CO242" s="48"/>
      <c r="CP242" s="48"/>
      <c r="CR242" s="48"/>
      <c r="CS242" s="48"/>
      <c r="CT242" s="48"/>
      <c r="CV242" s="48"/>
      <c r="CW242" s="48"/>
      <c r="CX242" s="48"/>
      <c r="CZ242" s="48"/>
      <c r="DA242" s="48"/>
      <c r="DB242" s="48"/>
      <c r="DD242" s="48"/>
      <c r="DE242" s="48"/>
      <c r="DF242" s="48"/>
      <c r="DH242" s="48"/>
      <c r="DI242" s="48"/>
      <c r="DJ242" s="48"/>
      <c r="DL242" s="48"/>
      <c r="DM242" s="48"/>
      <c r="DN242" s="48"/>
      <c r="DP242" s="48"/>
      <c r="DQ242" s="48"/>
      <c r="DR242" s="48"/>
      <c r="DT242" s="48"/>
      <c r="DU242" s="48"/>
      <c r="DV242" s="48"/>
      <c r="DX242" s="48"/>
      <c r="DY242" s="48"/>
      <c r="DZ242" s="48"/>
      <c r="EB242" s="48"/>
      <c r="EC242" s="48"/>
      <c r="ED242" s="48"/>
      <c r="EF242" s="48"/>
      <c r="EG242" s="48"/>
      <c r="EH242" s="48"/>
      <c r="EJ242" s="48"/>
      <c r="EK242" s="48"/>
      <c r="EL242" s="48"/>
      <c r="EN242" s="48"/>
      <c r="EO242" s="48"/>
      <c r="EP242" s="48"/>
    </row>
    <row r="243" spans="1:146" s="57" customFormat="1" ht="15" customHeight="1" x14ac:dyDescent="0.2">
      <c r="A243" s="53"/>
      <c r="B243" s="55" t="s">
        <v>456</v>
      </c>
      <c r="C243" s="55" t="s">
        <v>457</v>
      </c>
      <c r="D243" s="56">
        <f t="shared" ref="D243:J243" si="93">SUM(D244:D245)</f>
        <v>300000</v>
      </c>
      <c r="E243" s="56">
        <f t="shared" si="93"/>
        <v>0</v>
      </c>
      <c r="F243" s="56">
        <f t="shared" si="93"/>
        <v>300000</v>
      </c>
      <c r="G243" s="56">
        <f t="shared" si="93"/>
        <v>0</v>
      </c>
      <c r="H243" s="56">
        <f t="shared" si="93"/>
        <v>264685</v>
      </c>
      <c r="I243" s="56">
        <f t="shared" si="93"/>
        <v>264685</v>
      </c>
      <c r="J243" s="56">
        <f t="shared" si="93"/>
        <v>35315</v>
      </c>
      <c r="K243" s="92"/>
      <c r="L243" s="166"/>
      <c r="M243" s="169"/>
      <c r="N243" s="169"/>
      <c r="P243" s="53"/>
      <c r="Q243" s="53"/>
      <c r="R243" s="53"/>
      <c r="T243" s="53"/>
      <c r="U243" s="53"/>
      <c r="V243" s="53"/>
      <c r="X243" s="53"/>
      <c r="Y243" s="53"/>
      <c r="Z243" s="53"/>
      <c r="AB243" s="53"/>
      <c r="AC243" s="53"/>
      <c r="AD243" s="53"/>
      <c r="AF243" s="53"/>
      <c r="AG243" s="53"/>
      <c r="AH243" s="53"/>
      <c r="AJ243" s="53"/>
      <c r="AK243" s="53"/>
      <c r="AL243" s="53"/>
      <c r="AN243" s="53"/>
      <c r="AO243" s="53"/>
      <c r="AP243" s="53"/>
      <c r="AR243" s="53"/>
      <c r="AS243" s="53"/>
      <c r="AT243" s="53"/>
      <c r="AV243" s="53"/>
      <c r="AW243" s="53"/>
      <c r="AX243" s="53"/>
      <c r="AZ243" s="53"/>
      <c r="BA243" s="53"/>
      <c r="BB243" s="53"/>
      <c r="BD243" s="53"/>
      <c r="BE243" s="53"/>
      <c r="BF243" s="53"/>
      <c r="BH243" s="53"/>
      <c r="BI243" s="53"/>
      <c r="BJ243" s="53"/>
      <c r="BL243" s="53"/>
      <c r="BM243" s="53"/>
      <c r="BN243" s="53"/>
      <c r="BP243" s="53"/>
      <c r="BQ243" s="53"/>
      <c r="BR243" s="53"/>
      <c r="BT243" s="53"/>
      <c r="BU243" s="53"/>
      <c r="BV243" s="53"/>
      <c r="BX243" s="53"/>
      <c r="BY243" s="53"/>
      <c r="BZ243" s="53"/>
      <c r="CB243" s="53"/>
      <c r="CC243" s="53"/>
      <c r="CD243" s="53"/>
      <c r="CF243" s="53"/>
      <c r="CG243" s="53"/>
      <c r="CH243" s="53"/>
      <c r="CJ243" s="53"/>
      <c r="CK243" s="53"/>
      <c r="CL243" s="53"/>
      <c r="CN243" s="53"/>
      <c r="CO243" s="53"/>
      <c r="CP243" s="53"/>
      <c r="CR243" s="53"/>
      <c r="CS243" s="53"/>
      <c r="CT243" s="53"/>
      <c r="CV243" s="53"/>
      <c r="CW243" s="53"/>
      <c r="CX243" s="53"/>
      <c r="CZ243" s="53"/>
      <c r="DA243" s="53"/>
      <c r="DB243" s="53"/>
      <c r="DD243" s="53"/>
      <c r="DE243" s="53"/>
      <c r="DF243" s="53"/>
      <c r="DH243" s="53"/>
      <c r="DI243" s="53"/>
      <c r="DJ243" s="53"/>
      <c r="DL243" s="53"/>
      <c r="DM243" s="53"/>
      <c r="DN243" s="53"/>
      <c r="DP243" s="53"/>
      <c r="DQ243" s="53"/>
      <c r="DR243" s="53"/>
      <c r="DT243" s="53"/>
      <c r="DU243" s="53"/>
      <c r="DV243" s="53"/>
      <c r="DX243" s="53"/>
      <c r="DY243" s="53"/>
      <c r="DZ243" s="53"/>
      <c r="EB243" s="53"/>
      <c r="EC243" s="53"/>
      <c r="ED243" s="53"/>
      <c r="EF243" s="53"/>
      <c r="EG243" s="53"/>
      <c r="EH243" s="53"/>
      <c r="EJ243" s="53"/>
      <c r="EK243" s="53"/>
      <c r="EL243" s="53"/>
      <c r="EN243" s="53"/>
      <c r="EO243" s="53"/>
      <c r="EP243" s="53"/>
    </row>
    <row r="244" spans="1:146" s="50" customFormat="1" ht="15" hidden="1" customHeight="1" x14ac:dyDescent="0.2">
      <c r="A244" s="48"/>
      <c r="B244" s="59" t="s">
        <v>458</v>
      </c>
      <c r="C244" s="59" t="s">
        <v>459</v>
      </c>
      <c r="D244" s="60">
        <v>0</v>
      </c>
      <c r="E244" s="60">
        <v>0</v>
      </c>
      <c r="F244" s="60">
        <f>+D244+E244</f>
        <v>0</v>
      </c>
      <c r="G244" s="60">
        <v>0</v>
      </c>
      <c r="H244" s="60">
        <v>0</v>
      </c>
      <c r="I244" s="60">
        <f t="shared" si="91"/>
        <v>0</v>
      </c>
      <c r="J244" s="60">
        <f t="shared" si="92"/>
        <v>0</v>
      </c>
      <c r="K244" s="48"/>
      <c r="L244" s="48"/>
      <c r="M244" s="86">
        <v>0</v>
      </c>
      <c r="N244" s="58">
        <f t="shared" si="76"/>
        <v>0</v>
      </c>
      <c r="P244" s="48"/>
      <c r="Q244" s="48"/>
      <c r="R244" s="48"/>
      <c r="T244" s="48"/>
      <c r="U244" s="48"/>
      <c r="V244" s="48"/>
      <c r="X244" s="48"/>
      <c r="Y244" s="48"/>
      <c r="Z244" s="48"/>
      <c r="AB244" s="48"/>
      <c r="AC244" s="48"/>
      <c r="AD244" s="48"/>
      <c r="AF244" s="48"/>
      <c r="AG244" s="48"/>
      <c r="AH244" s="48"/>
      <c r="AJ244" s="48"/>
      <c r="AK244" s="48"/>
      <c r="AL244" s="48"/>
      <c r="AN244" s="48"/>
      <c r="AO244" s="48"/>
      <c r="AP244" s="48"/>
      <c r="AR244" s="48"/>
      <c r="AS244" s="48"/>
      <c r="AT244" s="48"/>
      <c r="AV244" s="48"/>
      <c r="AW244" s="48"/>
      <c r="AX244" s="48"/>
      <c r="AZ244" s="48"/>
      <c r="BA244" s="48"/>
      <c r="BB244" s="48"/>
      <c r="BD244" s="48"/>
      <c r="BE244" s="48"/>
      <c r="BF244" s="48"/>
      <c r="BH244" s="48"/>
      <c r="BI244" s="48"/>
      <c r="BJ244" s="48"/>
      <c r="BL244" s="48"/>
      <c r="BM244" s="48"/>
      <c r="BN244" s="48"/>
      <c r="BP244" s="48"/>
      <c r="BQ244" s="48"/>
      <c r="BR244" s="48"/>
      <c r="BT244" s="48"/>
      <c r="BU244" s="48"/>
      <c r="BV244" s="48"/>
      <c r="BX244" s="48"/>
      <c r="BY244" s="48"/>
      <c r="BZ244" s="48"/>
      <c r="CB244" s="48"/>
      <c r="CC244" s="48"/>
      <c r="CD244" s="48"/>
      <c r="CF244" s="48"/>
      <c r="CG244" s="48"/>
      <c r="CH244" s="48"/>
      <c r="CJ244" s="48"/>
      <c r="CK244" s="48"/>
      <c r="CL244" s="48"/>
      <c r="CN244" s="48"/>
      <c r="CO244" s="48"/>
      <c r="CP244" s="48"/>
      <c r="CR244" s="48"/>
      <c r="CS244" s="48"/>
      <c r="CT244" s="48"/>
      <c r="CV244" s="48"/>
      <c r="CW244" s="48"/>
      <c r="CX244" s="48"/>
      <c r="CZ244" s="48"/>
      <c r="DA244" s="48"/>
      <c r="DB244" s="48"/>
      <c r="DD244" s="48"/>
      <c r="DE244" s="48"/>
      <c r="DF244" s="48"/>
      <c r="DH244" s="48"/>
      <c r="DI244" s="48"/>
      <c r="DJ244" s="48"/>
      <c r="DL244" s="48"/>
      <c r="DM244" s="48"/>
      <c r="DN244" s="48"/>
      <c r="DP244" s="48"/>
      <c r="DQ244" s="48"/>
      <c r="DR244" s="48"/>
      <c r="DT244" s="48"/>
      <c r="DU244" s="48"/>
      <c r="DV244" s="48"/>
      <c r="DX244" s="48"/>
      <c r="DY244" s="48"/>
      <c r="DZ244" s="48"/>
      <c r="EB244" s="48"/>
      <c r="EC244" s="48"/>
      <c r="ED244" s="48"/>
      <c r="EF244" s="48"/>
      <c r="EG244" s="48"/>
      <c r="EH244" s="48"/>
      <c r="EJ244" s="48"/>
      <c r="EK244" s="48"/>
      <c r="EL244" s="48"/>
      <c r="EN244" s="48"/>
      <c r="EO244" s="48"/>
      <c r="EP244" s="48"/>
    </row>
    <row r="245" spans="1:146" s="50" customFormat="1" ht="15" customHeight="1" x14ac:dyDescent="0.2">
      <c r="A245" s="48"/>
      <c r="B245" s="59" t="s">
        <v>460</v>
      </c>
      <c r="C245" s="59" t="s">
        <v>461</v>
      </c>
      <c r="D245" s="60">
        <f>+[1]Ingresos!$D$246</f>
        <v>300000</v>
      </c>
      <c r="E245" s="60">
        <v>0</v>
      </c>
      <c r="F245" s="60">
        <f>+D245+E245</f>
        <v>300000</v>
      </c>
      <c r="G245" s="60">
        <v>0</v>
      </c>
      <c r="H245" s="60">
        <v>264685</v>
      </c>
      <c r="I245" s="60">
        <f t="shared" si="91"/>
        <v>264685</v>
      </c>
      <c r="J245" s="60">
        <f t="shared" si="92"/>
        <v>35315</v>
      </c>
      <c r="K245" s="93">
        <f>+I245-'[2]Presupuestado vs. Recaudado'!$D$21</f>
        <v>120277.5</v>
      </c>
      <c r="L245" s="164">
        <f>264685-I245</f>
        <v>0</v>
      </c>
      <c r="M245" s="170">
        <v>0</v>
      </c>
      <c r="N245" s="169"/>
      <c r="P245" s="48"/>
      <c r="Q245" s="48"/>
      <c r="R245" s="48"/>
      <c r="T245" s="48"/>
      <c r="U245" s="48"/>
      <c r="V245" s="48"/>
      <c r="X245" s="48"/>
      <c r="Y245" s="48"/>
      <c r="Z245" s="48"/>
      <c r="AB245" s="48"/>
      <c r="AC245" s="48"/>
      <c r="AD245" s="48"/>
      <c r="AF245" s="48"/>
      <c r="AG245" s="48"/>
      <c r="AH245" s="48"/>
      <c r="AJ245" s="48"/>
      <c r="AK245" s="48"/>
      <c r="AL245" s="48"/>
      <c r="AN245" s="48"/>
      <c r="AO245" s="48"/>
      <c r="AP245" s="48"/>
      <c r="AR245" s="48"/>
      <c r="AS245" s="48"/>
      <c r="AT245" s="48"/>
      <c r="AV245" s="48"/>
      <c r="AW245" s="48"/>
      <c r="AX245" s="48"/>
      <c r="AZ245" s="48"/>
      <c r="BA245" s="48"/>
      <c r="BB245" s="48"/>
      <c r="BD245" s="48"/>
      <c r="BE245" s="48"/>
      <c r="BF245" s="48"/>
      <c r="BH245" s="48"/>
      <c r="BI245" s="48"/>
      <c r="BJ245" s="48"/>
      <c r="BL245" s="48"/>
      <c r="BM245" s="48"/>
      <c r="BN245" s="48"/>
      <c r="BP245" s="48"/>
      <c r="BQ245" s="48"/>
      <c r="BR245" s="48"/>
      <c r="BT245" s="48"/>
      <c r="BU245" s="48"/>
      <c r="BV245" s="48"/>
      <c r="BX245" s="48"/>
      <c r="BY245" s="48"/>
      <c r="BZ245" s="48"/>
      <c r="CB245" s="48"/>
      <c r="CC245" s="48"/>
      <c r="CD245" s="48"/>
      <c r="CF245" s="48"/>
      <c r="CG245" s="48"/>
      <c r="CH245" s="48"/>
      <c r="CJ245" s="48"/>
      <c r="CK245" s="48"/>
      <c r="CL245" s="48"/>
      <c r="CN245" s="48"/>
      <c r="CO245" s="48"/>
      <c r="CP245" s="48"/>
      <c r="CR245" s="48"/>
      <c r="CS245" s="48"/>
      <c r="CT245" s="48"/>
      <c r="CV245" s="48"/>
      <c r="CW245" s="48"/>
      <c r="CX245" s="48"/>
      <c r="CZ245" s="48"/>
      <c r="DA245" s="48"/>
      <c r="DB245" s="48"/>
      <c r="DD245" s="48"/>
      <c r="DE245" s="48"/>
      <c r="DF245" s="48"/>
      <c r="DH245" s="48"/>
      <c r="DI245" s="48"/>
      <c r="DJ245" s="48"/>
      <c r="DL245" s="48"/>
      <c r="DM245" s="48"/>
      <c r="DN245" s="48"/>
      <c r="DP245" s="48"/>
      <c r="DQ245" s="48"/>
      <c r="DR245" s="48"/>
      <c r="DT245" s="48"/>
      <c r="DU245" s="48"/>
      <c r="DV245" s="48"/>
      <c r="DX245" s="48"/>
      <c r="DY245" s="48"/>
      <c r="DZ245" s="48"/>
      <c r="EB245" s="48"/>
      <c r="EC245" s="48"/>
      <c r="ED245" s="48"/>
      <c r="EF245" s="48"/>
      <c r="EG245" s="48"/>
      <c r="EH245" s="48"/>
      <c r="EJ245" s="48"/>
      <c r="EK245" s="48"/>
      <c r="EL245" s="48"/>
      <c r="EN245" s="48"/>
      <c r="EO245" s="48"/>
      <c r="EP245" s="48"/>
    </row>
    <row r="246" spans="1:146" s="57" customFormat="1" ht="15" hidden="1" customHeight="1" x14ac:dyDescent="0.2">
      <c r="A246" s="53"/>
      <c r="B246" s="55" t="s">
        <v>462</v>
      </c>
      <c r="C246" s="55" t="s">
        <v>463</v>
      </c>
      <c r="D246" s="56">
        <f t="shared" ref="D246:J246" si="94">+D247</f>
        <v>0</v>
      </c>
      <c r="E246" s="56">
        <f t="shared" si="94"/>
        <v>0</v>
      </c>
      <c r="F246" s="56">
        <f t="shared" si="94"/>
        <v>0</v>
      </c>
      <c r="G246" s="56">
        <f t="shared" si="94"/>
        <v>0</v>
      </c>
      <c r="H246" s="56">
        <f t="shared" si="94"/>
        <v>0</v>
      </c>
      <c r="I246" s="56">
        <f t="shared" si="94"/>
        <v>0</v>
      </c>
      <c r="J246" s="56">
        <f t="shared" si="94"/>
        <v>0</v>
      </c>
      <c r="K246" s="53"/>
      <c r="L246" s="53"/>
      <c r="M246" s="58">
        <v>0</v>
      </c>
      <c r="N246" s="58">
        <f t="shared" si="76"/>
        <v>0</v>
      </c>
      <c r="P246" s="53"/>
      <c r="Q246" s="53"/>
      <c r="R246" s="53"/>
      <c r="T246" s="53"/>
      <c r="U246" s="53"/>
      <c r="V246" s="53"/>
      <c r="X246" s="53"/>
      <c r="Y246" s="53"/>
      <c r="Z246" s="53"/>
      <c r="AB246" s="53"/>
      <c r="AC246" s="53"/>
      <c r="AD246" s="53"/>
      <c r="AF246" s="53"/>
      <c r="AG246" s="53"/>
      <c r="AH246" s="53"/>
      <c r="AJ246" s="53"/>
      <c r="AK246" s="53"/>
      <c r="AL246" s="53"/>
      <c r="AN246" s="53"/>
      <c r="AO246" s="53"/>
      <c r="AP246" s="53"/>
      <c r="AR246" s="53"/>
      <c r="AS246" s="53"/>
      <c r="AT246" s="53"/>
      <c r="AV246" s="53"/>
      <c r="AW246" s="53"/>
      <c r="AX246" s="53"/>
      <c r="AZ246" s="53"/>
      <c r="BA246" s="53"/>
      <c r="BB246" s="53"/>
      <c r="BD246" s="53"/>
      <c r="BE246" s="53"/>
      <c r="BF246" s="53"/>
      <c r="BH246" s="53"/>
      <c r="BI246" s="53"/>
      <c r="BJ246" s="53"/>
      <c r="BL246" s="53"/>
      <c r="BM246" s="53"/>
      <c r="BN246" s="53"/>
      <c r="BP246" s="53"/>
      <c r="BQ246" s="53"/>
      <c r="BR246" s="53"/>
      <c r="BT246" s="53"/>
      <c r="BU246" s="53"/>
      <c r="BV246" s="53"/>
      <c r="BX246" s="53"/>
      <c r="BY246" s="53"/>
      <c r="BZ246" s="53"/>
      <c r="CB246" s="53"/>
      <c r="CC246" s="53"/>
      <c r="CD246" s="53"/>
      <c r="CF246" s="53"/>
      <c r="CG246" s="53"/>
      <c r="CH246" s="53"/>
      <c r="CJ246" s="53"/>
      <c r="CK246" s="53"/>
      <c r="CL246" s="53"/>
      <c r="CN246" s="53"/>
      <c r="CO246" s="53"/>
      <c r="CP246" s="53"/>
      <c r="CR246" s="53"/>
      <c r="CS246" s="53"/>
      <c r="CT246" s="53"/>
      <c r="CV246" s="53"/>
      <c r="CW246" s="53"/>
      <c r="CX246" s="53"/>
      <c r="CZ246" s="53"/>
      <c r="DA246" s="53"/>
      <c r="DB246" s="53"/>
      <c r="DD246" s="53"/>
      <c r="DE246" s="53"/>
      <c r="DF246" s="53"/>
      <c r="DH246" s="53"/>
      <c r="DI246" s="53"/>
      <c r="DJ246" s="53"/>
      <c r="DL246" s="53"/>
      <c r="DM246" s="53"/>
      <c r="DN246" s="53"/>
      <c r="DP246" s="53"/>
      <c r="DQ246" s="53"/>
      <c r="DR246" s="53"/>
      <c r="DT246" s="53"/>
      <c r="DU246" s="53"/>
      <c r="DV246" s="53"/>
      <c r="DX246" s="53"/>
      <c r="DY246" s="53"/>
      <c r="DZ246" s="53"/>
      <c r="EB246" s="53"/>
      <c r="EC246" s="53"/>
      <c r="ED246" s="53"/>
      <c r="EF246" s="53"/>
      <c r="EG246" s="53"/>
      <c r="EH246" s="53"/>
      <c r="EJ246" s="53"/>
      <c r="EK246" s="53"/>
      <c r="EL246" s="53"/>
      <c r="EN246" s="53"/>
      <c r="EO246" s="53"/>
      <c r="EP246" s="53"/>
    </row>
    <row r="247" spans="1:146" s="50" customFormat="1" ht="15" hidden="1" customHeight="1" x14ac:dyDescent="0.2">
      <c r="A247" s="48"/>
      <c r="B247" s="59" t="s">
        <v>464</v>
      </c>
      <c r="C247" s="59" t="s">
        <v>465</v>
      </c>
      <c r="D247" s="60">
        <v>0</v>
      </c>
      <c r="E247" s="60">
        <v>0</v>
      </c>
      <c r="F247" s="60">
        <f>+D247+E247</f>
        <v>0</v>
      </c>
      <c r="G247" s="60">
        <v>0</v>
      </c>
      <c r="H247" s="60">
        <v>0</v>
      </c>
      <c r="I247" s="60">
        <f t="shared" si="91"/>
        <v>0</v>
      </c>
      <c r="J247" s="60">
        <f t="shared" si="92"/>
        <v>0</v>
      </c>
      <c r="K247" s="48"/>
      <c r="L247" s="48"/>
      <c r="M247" s="86">
        <v>0</v>
      </c>
      <c r="N247" s="58">
        <f t="shared" si="76"/>
        <v>0</v>
      </c>
      <c r="P247" s="48"/>
      <c r="Q247" s="48"/>
      <c r="R247" s="48"/>
      <c r="T247" s="48"/>
      <c r="U247" s="48"/>
      <c r="V247" s="48"/>
      <c r="X247" s="48"/>
      <c r="Y247" s="48"/>
      <c r="Z247" s="48"/>
      <c r="AB247" s="48"/>
      <c r="AC247" s="48"/>
      <c r="AD247" s="48"/>
      <c r="AF247" s="48"/>
      <c r="AG247" s="48"/>
      <c r="AH247" s="48"/>
      <c r="AJ247" s="48"/>
      <c r="AK247" s="48"/>
      <c r="AL247" s="48"/>
      <c r="AN247" s="48"/>
      <c r="AO247" s="48"/>
      <c r="AP247" s="48"/>
      <c r="AR247" s="48"/>
      <c r="AS247" s="48"/>
      <c r="AT247" s="48"/>
      <c r="AV247" s="48"/>
      <c r="AW247" s="48"/>
      <c r="AX247" s="48"/>
      <c r="AZ247" s="48"/>
      <c r="BA247" s="48"/>
      <c r="BB247" s="48"/>
      <c r="BD247" s="48"/>
      <c r="BE247" s="48"/>
      <c r="BF247" s="48"/>
      <c r="BH247" s="48"/>
      <c r="BI247" s="48"/>
      <c r="BJ247" s="48"/>
      <c r="BL247" s="48"/>
      <c r="BM247" s="48"/>
      <c r="BN247" s="48"/>
      <c r="BP247" s="48"/>
      <c r="BQ247" s="48"/>
      <c r="BR247" s="48"/>
      <c r="BT247" s="48"/>
      <c r="BU247" s="48"/>
      <c r="BV247" s="48"/>
      <c r="BX247" s="48"/>
      <c r="BY247" s="48"/>
      <c r="BZ247" s="48"/>
      <c r="CB247" s="48"/>
      <c r="CC247" s="48"/>
      <c r="CD247" s="48"/>
      <c r="CF247" s="48"/>
      <c r="CG247" s="48"/>
      <c r="CH247" s="48"/>
      <c r="CJ247" s="48"/>
      <c r="CK247" s="48"/>
      <c r="CL247" s="48"/>
      <c r="CN247" s="48"/>
      <c r="CO247" s="48"/>
      <c r="CP247" s="48"/>
      <c r="CR247" s="48"/>
      <c r="CS247" s="48"/>
      <c r="CT247" s="48"/>
      <c r="CV247" s="48"/>
      <c r="CW247" s="48"/>
      <c r="CX247" s="48"/>
      <c r="CZ247" s="48"/>
      <c r="DA247" s="48"/>
      <c r="DB247" s="48"/>
      <c r="DD247" s="48"/>
      <c r="DE247" s="48"/>
      <c r="DF247" s="48"/>
      <c r="DH247" s="48"/>
      <c r="DI247" s="48"/>
      <c r="DJ247" s="48"/>
      <c r="DL247" s="48"/>
      <c r="DM247" s="48"/>
      <c r="DN247" s="48"/>
      <c r="DP247" s="48"/>
      <c r="DQ247" s="48"/>
      <c r="DR247" s="48"/>
      <c r="DT247" s="48"/>
      <c r="DU247" s="48"/>
      <c r="DV247" s="48"/>
      <c r="DX247" s="48"/>
      <c r="DY247" s="48"/>
      <c r="DZ247" s="48"/>
      <c r="EB247" s="48"/>
      <c r="EC247" s="48"/>
      <c r="ED247" s="48"/>
      <c r="EF247" s="48"/>
      <c r="EG247" s="48"/>
      <c r="EH247" s="48"/>
      <c r="EJ247" s="48"/>
      <c r="EK247" s="48"/>
      <c r="EL247" s="48"/>
      <c r="EN247" s="48"/>
      <c r="EO247" s="48"/>
      <c r="EP247" s="48"/>
    </row>
    <row r="248" spans="1:146" s="57" customFormat="1" ht="15" customHeight="1" x14ac:dyDescent="0.2">
      <c r="A248" s="53"/>
      <c r="B248" s="55" t="s">
        <v>466</v>
      </c>
      <c r="C248" s="55" t="s">
        <v>467</v>
      </c>
      <c r="D248" s="56">
        <f t="shared" ref="D248:J248" si="95">SUM(D249:D251)</f>
        <v>5500000</v>
      </c>
      <c r="E248" s="56">
        <f t="shared" si="95"/>
        <v>0</v>
      </c>
      <c r="F248" s="56">
        <f t="shared" si="95"/>
        <v>5500000</v>
      </c>
      <c r="G248" s="56">
        <f t="shared" si="95"/>
        <v>0</v>
      </c>
      <c r="H248" s="56">
        <f t="shared" si="95"/>
        <v>2571782.15</v>
      </c>
      <c r="I248" s="56">
        <f t="shared" si="95"/>
        <v>2571782.15</v>
      </c>
      <c r="J248" s="56">
        <f t="shared" si="95"/>
        <v>2928217.85</v>
      </c>
      <c r="K248" s="92"/>
      <c r="L248" s="166"/>
      <c r="M248" s="169"/>
      <c r="N248" s="169"/>
      <c r="P248" s="53"/>
      <c r="Q248" s="53"/>
      <c r="R248" s="53"/>
      <c r="T248" s="53"/>
      <c r="U248" s="53"/>
      <c r="V248" s="53"/>
      <c r="X248" s="53"/>
      <c r="Y248" s="53"/>
      <c r="Z248" s="53"/>
      <c r="AB248" s="53"/>
      <c r="AC248" s="53"/>
      <c r="AD248" s="53"/>
      <c r="AF248" s="53"/>
      <c r="AG248" s="53"/>
      <c r="AH248" s="53"/>
      <c r="AJ248" s="53"/>
      <c r="AK248" s="53"/>
      <c r="AL248" s="53"/>
      <c r="AN248" s="53"/>
      <c r="AO248" s="53"/>
      <c r="AP248" s="53"/>
      <c r="AR248" s="53"/>
      <c r="AS248" s="53"/>
      <c r="AT248" s="53"/>
      <c r="AV248" s="53"/>
      <c r="AW248" s="53"/>
      <c r="AX248" s="53"/>
      <c r="AZ248" s="53"/>
      <c r="BA248" s="53"/>
      <c r="BB248" s="53"/>
      <c r="BD248" s="53"/>
      <c r="BE248" s="53"/>
      <c r="BF248" s="53"/>
      <c r="BH248" s="53"/>
      <c r="BI248" s="53"/>
      <c r="BJ248" s="53"/>
      <c r="BL248" s="53"/>
      <c r="BM248" s="53"/>
      <c r="BN248" s="53"/>
      <c r="BP248" s="53"/>
      <c r="BQ248" s="53"/>
      <c r="BR248" s="53"/>
      <c r="BT248" s="53"/>
      <c r="BU248" s="53"/>
      <c r="BV248" s="53"/>
      <c r="BX248" s="53"/>
      <c r="BY248" s="53"/>
      <c r="BZ248" s="53"/>
      <c r="CB248" s="53"/>
      <c r="CC248" s="53"/>
      <c r="CD248" s="53"/>
      <c r="CF248" s="53"/>
      <c r="CG248" s="53"/>
      <c r="CH248" s="53"/>
      <c r="CJ248" s="53"/>
      <c r="CK248" s="53"/>
      <c r="CL248" s="53"/>
      <c r="CN248" s="53"/>
      <c r="CO248" s="53"/>
      <c r="CP248" s="53"/>
      <c r="CR248" s="53"/>
      <c r="CS248" s="53"/>
      <c r="CT248" s="53"/>
      <c r="CV248" s="53"/>
      <c r="CW248" s="53"/>
      <c r="CX248" s="53"/>
      <c r="CZ248" s="53"/>
      <c r="DA248" s="53"/>
      <c r="DB248" s="53"/>
      <c r="DD248" s="53"/>
      <c r="DE248" s="53"/>
      <c r="DF248" s="53"/>
      <c r="DH248" s="53"/>
      <c r="DI248" s="53"/>
      <c r="DJ248" s="53"/>
      <c r="DL248" s="53"/>
      <c r="DM248" s="53"/>
      <c r="DN248" s="53"/>
      <c r="DP248" s="53"/>
      <c r="DQ248" s="53"/>
      <c r="DR248" s="53"/>
      <c r="DT248" s="53"/>
      <c r="DU248" s="53"/>
      <c r="DV248" s="53"/>
      <c r="DX248" s="53"/>
      <c r="DY248" s="53"/>
      <c r="DZ248" s="53"/>
      <c r="EB248" s="53"/>
      <c r="EC248" s="53"/>
      <c r="ED248" s="53"/>
      <c r="EF248" s="53"/>
      <c r="EG248" s="53"/>
      <c r="EH248" s="53"/>
      <c r="EJ248" s="53"/>
      <c r="EK248" s="53"/>
      <c r="EL248" s="53"/>
      <c r="EN248" s="53"/>
      <c r="EO248" s="53"/>
      <c r="EP248" s="53"/>
    </row>
    <row r="249" spans="1:146" s="50" customFormat="1" ht="15" customHeight="1" x14ac:dyDescent="0.2">
      <c r="A249" s="48"/>
      <c r="B249" s="59" t="s">
        <v>468</v>
      </c>
      <c r="C249" s="59" t="s">
        <v>469</v>
      </c>
      <c r="D249" s="60">
        <f>+[1]Ingresos!$D$250</f>
        <v>5500000</v>
      </c>
      <c r="E249" s="60">
        <v>0</v>
      </c>
      <c r="F249" s="60">
        <f>+D249+E249</f>
        <v>5500000</v>
      </c>
      <c r="G249" s="60">
        <v>0</v>
      </c>
      <c r="H249" s="60">
        <f>43735+2528047.15</f>
        <v>2571782.15</v>
      </c>
      <c r="I249" s="60">
        <f t="shared" si="91"/>
        <v>2571782.15</v>
      </c>
      <c r="J249" s="60">
        <f t="shared" si="92"/>
        <v>2928217.85</v>
      </c>
      <c r="K249" s="93">
        <f>+I249-'[2]Presupuestado vs. Recaudado'!$D$19</f>
        <v>-3747561.7899999996</v>
      </c>
      <c r="L249" s="164">
        <f>43735+2528047.15-I249</f>
        <v>0</v>
      </c>
      <c r="M249" s="170">
        <v>0</v>
      </c>
      <c r="N249" s="169"/>
      <c r="P249" s="48"/>
      <c r="Q249" s="48"/>
      <c r="R249" s="48"/>
      <c r="T249" s="48"/>
      <c r="U249" s="48"/>
      <c r="V249" s="48"/>
      <c r="X249" s="48"/>
      <c r="Y249" s="48"/>
      <c r="Z249" s="48"/>
      <c r="AB249" s="48"/>
      <c r="AC249" s="48"/>
      <c r="AD249" s="48"/>
      <c r="AF249" s="48"/>
      <c r="AG249" s="48"/>
      <c r="AH249" s="48"/>
      <c r="AJ249" s="48"/>
      <c r="AK249" s="48"/>
      <c r="AL249" s="48"/>
      <c r="AN249" s="48"/>
      <c r="AO249" s="48"/>
      <c r="AP249" s="48"/>
      <c r="AR249" s="48"/>
      <c r="AS249" s="48"/>
      <c r="AT249" s="48"/>
      <c r="AV249" s="48"/>
      <c r="AW249" s="48"/>
      <c r="AX249" s="48"/>
      <c r="AZ249" s="48"/>
      <c r="BA249" s="48"/>
      <c r="BB249" s="48"/>
      <c r="BD249" s="48"/>
      <c r="BE249" s="48"/>
      <c r="BF249" s="48"/>
      <c r="BH249" s="48"/>
      <c r="BI249" s="48"/>
      <c r="BJ249" s="48"/>
      <c r="BL249" s="48"/>
      <c r="BM249" s="48"/>
      <c r="BN249" s="48"/>
      <c r="BP249" s="48"/>
      <c r="BQ249" s="48"/>
      <c r="BR249" s="48"/>
      <c r="BT249" s="48"/>
      <c r="BU249" s="48"/>
      <c r="BV249" s="48"/>
      <c r="BX249" s="48"/>
      <c r="BY249" s="48"/>
      <c r="BZ249" s="48"/>
      <c r="CB249" s="48"/>
      <c r="CC249" s="48"/>
      <c r="CD249" s="48"/>
      <c r="CF249" s="48"/>
      <c r="CG249" s="48"/>
      <c r="CH249" s="48"/>
      <c r="CJ249" s="48"/>
      <c r="CK249" s="48"/>
      <c r="CL249" s="48"/>
      <c r="CN249" s="48"/>
      <c r="CO249" s="48"/>
      <c r="CP249" s="48"/>
      <c r="CR249" s="48"/>
      <c r="CS249" s="48"/>
      <c r="CT249" s="48"/>
      <c r="CV249" s="48"/>
      <c r="CW249" s="48"/>
      <c r="CX249" s="48"/>
      <c r="CZ249" s="48"/>
      <c r="DA249" s="48"/>
      <c r="DB249" s="48"/>
      <c r="DD249" s="48"/>
      <c r="DE249" s="48"/>
      <c r="DF249" s="48"/>
      <c r="DH249" s="48"/>
      <c r="DI249" s="48"/>
      <c r="DJ249" s="48"/>
      <c r="DL249" s="48"/>
      <c r="DM249" s="48"/>
      <c r="DN249" s="48"/>
      <c r="DP249" s="48"/>
      <c r="DQ249" s="48"/>
      <c r="DR249" s="48"/>
      <c r="DT249" s="48"/>
      <c r="DU249" s="48"/>
      <c r="DV249" s="48"/>
      <c r="DX249" s="48"/>
      <c r="DY249" s="48"/>
      <c r="DZ249" s="48"/>
      <c r="EB249" s="48"/>
      <c r="EC249" s="48"/>
      <c r="ED249" s="48"/>
      <c r="EF249" s="48"/>
      <c r="EG249" s="48"/>
      <c r="EH249" s="48"/>
      <c r="EJ249" s="48"/>
      <c r="EK249" s="48"/>
      <c r="EL249" s="48"/>
      <c r="EN249" s="48"/>
      <c r="EO249" s="48"/>
      <c r="EP249" s="48"/>
    </row>
    <row r="250" spans="1:146" s="50" customFormat="1" ht="15" hidden="1" customHeight="1" x14ac:dyDescent="0.2">
      <c r="A250" s="48"/>
      <c r="B250" s="59" t="s">
        <v>470</v>
      </c>
      <c r="C250" s="59" t="s">
        <v>471</v>
      </c>
      <c r="D250" s="60">
        <v>0</v>
      </c>
      <c r="E250" s="60">
        <v>0</v>
      </c>
      <c r="F250" s="60">
        <f>+D250+E250</f>
        <v>0</v>
      </c>
      <c r="G250" s="60">
        <v>0</v>
      </c>
      <c r="H250" s="60">
        <v>0</v>
      </c>
      <c r="I250" s="60">
        <f t="shared" si="91"/>
        <v>0</v>
      </c>
      <c r="J250" s="60">
        <f t="shared" si="92"/>
        <v>0</v>
      </c>
      <c r="K250" s="48"/>
      <c r="L250" s="48"/>
      <c r="M250" s="86">
        <v>0</v>
      </c>
      <c r="N250" s="58">
        <f t="shared" si="76"/>
        <v>0</v>
      </c>
      <c r="P250" s="48"/>
      <c r="Q250" s="48"/>
      <c r="R250" s="48"/>
      <c r="T250" s="48"/>
      <c r="U250" s="48"/>
      <c r="V250" s="48"/>
      <c r="X250" s="48"/>
      <c r="Y250" s="48"/>
      <c r="Z250" s="48"/>
      <c r="AB250" s="48"/>
      <c r="AC250" s="48"/>
      <c r="AD250" s="48"/>
      <c r="AF250" s="48"/>
      <c r="AG250" s="48"/>
      <c r="AH250" s="48"/>
      <c r="AJ250" s="48"/>
      <c r="AK250" s="48"/>
      <c r="AL250" s="48"/>
      <c r="AN250" s="48"/>
      <c r="AO250" s="48"/>
      <c r="AP250" s="48"/>
      <c r="AR250" s="48"/>
      <c r="AS250" s="48"/>
      <c r="AT250" s="48"/>
      <c r="AV250" s="48"/>
      <c r="AW250" s="48"/>
      <c r="AX250" s="48"/>
      <c r="AZ250" s="48"/>
      <c r="BA250" s="48"/>
      <c r="BB250" s="48"/>
      <c r="BD250" s="48"/>
      <c r="BE250" s="48"/>
      <c r="BF250" s="48"/>
      <c r="BH250" s="48"/>
      <c r="BI250" s="48"/>
      <c r="BJ250" s="48"/>
      <c r="BL250" s="48"/>
      <c r="BM250" s="48"/>
      <c r="BN250" s="48"/>
      <c r="BP250" s="48"/>
      <c r="BQ250" s="48"/>
      <c r="BR250" s="48"/>
      <c r="BT250" s="48"/>
      <c r="BU250" s="48"/>
      <c r="BV250" s="48"/>
      <c r="BX250" s="48"/>
      <c r="BY250" s="48"/>
      <c r="BZ250" s="48"/>
      <c r="CB250" s="48"/>
      <c r="CC250" s="48"/>
      <c r="CD250" s="48"/>
      <c r="CF250" s="48"/>
      <c r="CG250" s="48"/>
      <c r="CH250" s="48"/>
      <c r="CJ250" s="48"/>
      <c r="CK250" s="48"/>
      <c r="CL250" s="48"/>
      <c r="CN250" s="48"/>
      <c r="CO250" s="48"/>
      <c r="CP250" s="48"/>
      <c r="CR250" s="48"/>
      <c r="CS250" s="48"/>
      <c r="CT250" s="48"/>
      <c r="CV250" s="48"/>
      <c r="CW250" s="48"/>
      <c r="CX250" s="48"/>
      <c r="CZ250" s="48"/>
      <c r="DA250" s="48"/>
      <c r="DB250" s="48"/>
      <c r="DD250" s="48"/>
      <c r="DE250" s="48"/>
      <c r="DF250" s="48"/>
      <c r="DH250" s="48"/>
      <c r="DI250" s="48"/>
      <c r="DJ250" s="48"/>
      <c r="DL250" s="48"/>
      <c r="DM250" s="48"/>
      <c r="DN250" s="48"/>
      <c r="DP250" s="48"/>
      <c r="DQ250" s="48"/>
      <c r="DR250" s="48"/>
      <c r="DT250" s="48"/>
      <c r="DU250" s="48"/>
      <c r="DV250" s="48"/>
      <c r="DX250" s="48"/>
      <c r="DY250" s="48"/>
      <c r="DZ250" s="48"/>
      <c r="EB250" s="48"/>
      <c r="EC250" s="48"/>
      <c r="ED250" s="48"/>
      <c r="EF250" s="48"/>
      <c r="EG250" s="48"/>
      <c r="EH250" s="48"/>
      <c r="EJ250" s="48"/>
      <c r="EK250" s="48"/>
      <c r="EL250" s="48"/>
      <c r="EN250" s="48"/>
      <c r="EO250" s="48"/>
      <c r="EP250" s="48"/>
    </row>
    <row r="251" spans="1:146" s="50" customFormat="1" ht="15" hidden="1" customHeight="1" x14ac:dyDescent="0.2">
      <c r="A251" s="48"/>
      <c r="B251" s="59" t="s">
        <v>472</v>
      </c>
      <c r="C251" s="59" t="s">
        <v>473</v>
      </c>
      <c r="D251" s="60">
        <v>0</v>
      </c>
      <c r="E251" s="60">
        <v>0</v>
      </c>
      <c r="F251" s="60">
        <f>+D251+E251</f>
        <v>0</v>
      </c>
      <c r="G251" s="60">
        <v>0</v>
      </c>
      <c r="H251" s="60">
        <v>0</v>
      </c>
      <c r="I251" s="60">
        <f t="shared" si="91"/>
        <v>0</v>
      </c>
      <c r="J251" s="60">
        <f t="shared" si="92"/>
        <v>0</v>
      </c>
      <c r="K251" s="48"/>
      <c r="L251" s="48"/>
      <c r="M251" s="86">
        <v>0</v>
      </c>
      <c r="N251" s="58">
        <f t="shared" si="76"/>
        <v>0</v>
      </c>
      <c r="P251" s="48"/>
      <c r="Q251" s="48"/>
      <c r="R251" s="48"/>
      <c r="T251" s="48"/>
      <c r="U251" s="48"/>
      <c r="V251" s="48"/>
      <c r="X251" s="48"/>
      <c r="Y251" s="48"/>
      <c r="Z251" s="48"/>
      <c r="AB251" s="48"/>
      <c r="AC251" s="48"/>
      <c r="AD251" s="48"/>
      <c r="AF251" s="48"/>
      <c r="AG251" s="48"/>
      <c r="AH251" s="48"/>
      <c r="AJ251" s="48"/>
      <c r="AK251" s="48"/>
      <c r="AL251" s="48"/>
      <c r="AN251" s="48"/>
      <c r="AO251" s="48"/>
      <c r="AP251" s="48"/>
      <c r="AR251" s="48"/>
      <c r="AS251" s="48"/>
      <c r="AT251" s="48"/>
      <c r="AV251" s="48"/>
      <c r="AW251" s="48"/>
      <c r="AX251" s="48"/>
      <c r="AZ251" s="48"/>
      <c r="BA251" s="48"/>
      <c r="BB251" s="48"/>
      <c r="BD251" s="48"/>
      <c r="BE251" s="48"/>
      <c r="BF251" s="48"/>
      <c r="BH251" s="48"/>
      <c r="BI251" s="48"/>
      <c r="BJ251" s="48"/>
      <c r="BL251" s="48"/>
      <c r="BM251" s="48"/>
      <c r="BN251" s="48"/>
      <c r="BP251" s="48"/>
      <c r="BQ251" s="48"/>
      <c r="BR251" s="48"/>
      <c r="BT251" s="48"/>
      <c r="BU251" s="48"/>
      <c r="BV251" s="48"/>
      <c r="BX251" s="48"/>
      <c r="BY251" s="48"/>
      <c r="BZ251" s="48"/>
      <c r="CB251" s="48"/>
      <c r="CC251" s="48"/>
      <c r="CD251" s="48"/>
      <c r="CF251" s="48"/>
      <c r="CG251" s="48"/>
      <c r="CH251" s="48"/>
      <c r="CJ251" s="48"/>
      <c r="CK251" s="48"/>
      <c r="CL251" s="48"/>
      <c r="CN251" s="48"/>
      <c r="CO251" s="48"/>
      <c r="CP251" s="48"/>
      <c r="CR251" s="48"/>
      <c r="CS251" s="48"/>
      <c r="CT251" s="48"/>
      <c r="CV251" s="48"/>
      <c r="CW251" s="48"/>
      <c r="CX251" s="48"/>
      <c r="CZ251" s="48"/>
      <c r="DA251" s="48"/>
      <c r="DB251" s="48"/>
      <c r="DD251" s="48"/>
      <c r="DE251" s="48"/>
      <c r="DF251" s="48"/>
      <c r="DH251" s="48"/>
      <c r="DI251" s="48"/>
      <c r="DJ251" s="48"/>
      <c r="DL251" s="48"/>
      <c r="DM251" s="48"/>
      <c r="DN251" s="48"/>
      <c r="DP251" s="48"/>
      <c r="DQ251" s="48"/>
      <c r="DR251" s="48"/>
      <c r="DT251" s="48"/>
      <c r="DU251" s="48"/>
      <c r="DV251" s="48"/>
      <c r="DX251" s="48"/>
      <c r="DY251" s="48"/>
      <c r="DZ251" s="48"/>
      <c r="EB251" s="48"/>
      <c r="EC251" s="48"/>
      <c r="ED251" s="48"/>
      <c r="EF251" s="48"/>
      <c r="EG251" s="48"/>
      <c r="EH251" s="48"/>
      <c r="EJ251" s="48"/>
      <c r="EK251" s="48"/>
      <c r="EL251" s="48"/>
      <c r="EN251" s="48"/>
      <c r="EO251" s="48"/>
      <c r="EP251" s="48"/>
    </row>
    <row r="252" spans="1:146" s="57" customFormat="1" ht="15" hidden="1" customHeight="1" x14ac:dyDescent="0.2">
      <c r="A252" s="53"/>
      <c r="B252" s="55" t="s">
        <v>474</v>
      </c>
      <c r="C252" s="55" t="s">
        <v>475</v>
      </c>
      <c r="D252" s="56">
        <f t="shared" ref="D252:J252" si="96">+D253+D254</f>
        <v>0</v>
      </c>
      <c r="E252" s="56">
        <f t="shared" si="96"/>
        <v>0</v>
      </c>
      <c r="F252" s="56">
        <f t="shared" si="96"/>
        <v>0</v>
      </c>
      <c r="G252" s="56">
        <f t="shared" si="96"/>
        <v>0</v>
      </c>
      <c r="H252" s="56">
        <f t="shared" si="96"/>
        <v>0</v>
      </c>
      <c r="I252" s="56">
        <f t="shared" si="96"/>
        <v>0</v>
      </c>
      <c r="J252" s="56">
        <f t="shared" si="96"/>
        <v>0</v>
      </c>
      <c r="K252" s="53"/>
      <c r="L252" s="168"/>
      <c r="M252" s="169">
        <v>0</v>
      </c>
      <c r="N252" s="169"/>
      <c r="P252" s="53"/>
      <c r="Q252" s="53"/>
      <c r="R252" s="53"/>
      <c r="T252" s="53"/>
      <c r="U252" s="53"/>
      <c r="V252" s="53"/>
      <c r="X252" s="53"/>
      <c r="Y252" s="53"/>
      <c r="Z252" s="53"/>
      <c r="AB252" s="53"/>
      <c r="AC252" s="53"/>
      <c r="AD252" s="53"/>
      <c r="AF252" s="53"/>
      <c r="AG252" s="53"/>
      <c r="AH252" s="53"/>
      <c r="AJ252" s="53"/>
      <c r="AK252" s="53"/>
      <c r="AL252" s="53"/>
      <c r="AN252" s="53"/>
      <c r="AO252" s="53"/>
      <c r="AP252" s="53"/>
      <c r="AR252" s="53"/>
      <c r="AS252" s="53"/>
      <c r="AT252" s="53"/>
      <c r="AV252" s="53"/>
      <c r="AW252" s="53"/>
      <c r="AX252" s="53"/>
      <c r="AZ252" s="53"/>
      <c r="BA252" s="53"/>
      <c r="BB252" s="53"/>
      <c r="BD252" s="53"/>
      <c r="BE252" s="53"/>
      <c r="BF252" s="53"/>
      <c r="BH252" s="53"/>
      <c r="BI252" s="53"/>
      <c r="BJ252" s="53"/>
      <c r="BL252" s="53"/>
      <c r="BM252" s="53"/>
      <c r="BN252" s="53"/>
      <c r="BP252" s="53"/>
      <c r="BQ252" s="53"/>
      <c r="BR252" s="53"/>
      <c r="BT252" s="53"/>
      <c r="BU252" s="53"/>
      <c r="BV252" s="53"/>
      <c r="BX252" s="53"/>
      <c r="BY252" s="53"/>
      <c r="BZ252" s="53"/>
      <c r="CB252" s="53"/>
      <c r="CC252" s="53"/>
      <c r="CD252" s="53"/>
      <c r="CF252" s="53"/>
      <c r="CG252" s="53"/>
      <c r="CH252" s="53"/>
      <c r="CJ252" s="53"/>
      <c r="CK252" s="53"/>
      <c r="CL252" s="53"/>
      <c r="CN252" s="53"/>
      <c r="CO252" s="53"/>
      <c r="CP252" s="53"/>
      <c r="CR252" s="53"/>
      <c r="CS252" s="53"/>
      <c r="CT252" s="53"/>
      <c r="CV252" s="53"/>
      <c r="CW252" s="53"/>
      <c r="CX252" s="53"/>
      <c r="CZ252" s="53"/>
      <c r="DA252" s="53"/>
      <c r="DB252" s="53"/>
      <c r="DD252" s="53"/>
      <c r="DE252" s="53"/>
      <c r="DF252" s="53"/>
      <c r="DH252" s="53"/>
      <c r="DI252" s="53"/>
      <c r="DJ252" s="53"/>
      <c r="DL252" s="53"/>
      <c r="DM252" s="53"/>
      <c r="DN252" s="53"/>
      <c r="DP252" s="53"/>
      <c r="DQ252" s="53"/>
      <c r="DR252" s="53"/>
      <c r="DT252" s="53"/>
      <c r="DU252" s="53"/>
      <c r="DV252" s="53"/>
      <c r="DX252" s="53"/>
      <c r="DY252" s="53"/>
      <c r="DZ252" s="53"/>
      <c r="EB252" s="53"/>
      <c r="EC252" s="53"/>
      <c r="ED252" s="53"/>
      <c r="EF252" s="53"/>
      <c r="EG252" s="53"/>
      <c r="EH252" s="53"/>
      <c r="EJ252" s="53"/>
      <c r="EK252" s="53"/>
      <c r="EL252" s="53"/>
      <c r="EN252" s="53"/>
      <c r="EO252" s="53"/>
      <c r="EP252" s="53"/>
    </row>
    <row r="253" spans="1:146" s="50" customFormat="1" ht="15" hidden="1" customHeight="1" x14ac:dyDescent="0.2">
      <c r="A253" s="48"/>
      <c r="B253" s="59" t="s">
        <v>476</v>
      </c>
      <c r="C253" s="59" t="s">
        <v>1005</v>
      </c>
      <c r="D253" s="60">
        <v>0</v>
      </c>
      <c r="E253" s="60">
        <v>0</v>
      </c>
      <c r="F253" s="60">
        <f>+D253+E253</f>
        <v>0</v>
      </c>
      <c r="G253" s="60">
        <v>0</v>
      </c>
      <c r="H253" s="60">
        <v>0</v>
      </c>
      <c r="I253" s="60">
        <f t="shared" si="91"/>
        <v>0</v>
      </c>
      <c r="J253" s="60">
        <f t="shared" si="92"/>
        <v>0</v>
      </c>
      <c r="K253" s="48"/>
      <c r="L253" s="165"/>
      <c r="M253" s="170">
        <v>0</v>
      </c>
      <c r="N253" s="169"/>
      <c r="P253" s="48"/>
      <c r="Q253" s="48"/>
      <c r="R253" s="48"/>
      <c r="T253" s="48"/>
      <c r="U253" s="48"/>
      <c r="V253" s="48"/>
      <c r="X253" s="48"/>
      <c r="Y253" s="48"/>
      <c r="Z253" s="48"/>
      <c r="AB253" s="48"/>
      <c r="AC253" s="48"/>
      <c r="AD253" s="48"/>
      <c r="AF253" s="48"/>
      <c r="AG253" s="48"/>
      <c r="AH253" s="48"/>
      <c r="AJ253" s="48"/>
      <c r="AK253" s="48"/>
      <c r="AL253" s="48"/>
      <c r="AN253" s="48"/>
      <c r="AO253" s="48"/>
      <c r="AP253" s="48"/>
      <c r="AR253" s="48"/>
      <c r="AS253" s="48"/>
      <c r="AT253" s="48"/>
      <c r="AV253" s="48"/>
      <c r="AW253" s="48"/>
      <c r="AX253" s="48"/>
      <c r="AZ253" s="48"/>
      <c r="BA253" s="48"/>
      <c r="BB253" s="48"/>
      <c r="BD253" s="48"/>
      <c r="BE253" s="48"/>
      <c r="BF253" s="48"/>
      <c r="BH253" s="48"/>
      <c r="BI253" s="48"/>
      <c r="BJ253" s="48"/>
      <c r="BL253" s="48"/>
      <c r="BM253" s="48"/>
      <c r="BN253" s="48"/>
      <c r="BP253" s="48"/>
      <c r="BQ253" s="48"/>
      <c r="BR253" s="48"/>
      <c r="BT253" s="48"/>
      <c r="BU253" s="48"/>
      <c r="BV253" s="48"/>
      <c r="BX253" s="48"/>
      <c r="BY253" s="48"/>
      <c r="BZ253" s="48"/>
      <c r="CB253" s="48"/>
      <c r="CC253" s="48"/>
      <c r="CD253" s="48"/>
      <c r="CF253" s="48"/>
      <c r="CG253" s="48"/>
      <c r="CH253" s="48"/>
      <c r="CJ253" s="48"/>
      <c r="CK253" s="48"/>
      <c r="CL253" s="48"/>
      <c r="CN253" s="48"/>
      <c r="CO253" s="48"/>
      <c r="CP253" s="48"/>
      <c r="CR253" s="48"/>
      <c r="CS253" s="48"/>
      <c r="CT253" s="48"/>
      <c r="CV253" s="48"/>
      <c r="CW253" s="48"/>
      <c r="CX253" s="48"/>
      <c r="CZ253" s="48"/>
      <c r="DA253" s="48"/>
      <c r="DB253" s="48"/>
      <c r="DD253" s="48"/>
      <c r="DE253" s="48"/>
      <c r="DF253" s="48"/>
      <c r="DH253" s="48"/>
      <c r="DI253" s="48"/>
      <c r="DJ253" s="48"/>
      <c r="DL253" s="48"/>
      <c r="DM253" s="48"/>
      <c r="DN253" s="48"/>
      <c r="DP253" s="48"/>
      <c r="DQ253" s="48"/>
      <c r="DR253" s="48"/>
      <c r="DT253" s="48"/>
      <c r="DU253" s="48"/>
      <c r="DV253" s="48"/>
      <c r="DX253" s="48"/>
      <c r="DY253" s="48"/>
      <c r="DZ253" s="48"/>
      <c r="EB253" s="48"/>
      <c r="EC253" s="48"/>
      <c r="ED253" s="48"/>
      <c r="EF253" s="48"/>
      <c r="EG253" s="48"/>
      <c r="EH253" s="48"/>
      <c r="EJ253" s="48"/>
      <c r="EK253" s="48"/>
      <c r="EL253" s="48"/>
      <c r="EN253" s="48"/>
      <c r="EO253" s="48"/>
      <c r="EP253" s="48"/>
    </row>
    <row r="254" spans="1:146" s="50" customFormat="1" ht="15" hidden="1" customHeight="1" x14ac:dyDescent="0.2">
      <c r="A254" s="48"/>
      <c r="B254" s="59" t="s">
        <v>477</v>
      </c>
      <c r="C254" s="59" t="s">
        <v>478</v>
      </c>
      <c r="D254" s="60">
        <v>0</v>
      </c>
      <c r="E254" s="60">
        <v>0</v>
      </c>
      <c r="F254" s="60">
        <f>+D254+E254</f>
        <v>0</v>
      </c>
      <c r="G254" s="60">
        <v>0</v>
      </c>
      <c r="H254" s="60">
        <v>0</v>
      </c>
      <c r="I254" s="60">
        <f t="shared" si="91"/>
        <v>0</v>
      </c>
      <c r="J254" s="60">
        <f t="shared" si="92"/>
        <v>0</v>
      </c>
      <c r="K254" s="48"/>
      <c r="L254" s="164">
        <f>-'[4]Conc.Bancaria 30-09-19'!$E$30-I254</f>
        <v>444860</v>
      </c>
      <c r="M254" s="86">
        <v>0</v>
      </c>
      <c r="N254" s="86"/>
      <c r="P254" s="48"/>
      <c r="Q254" s="48"/>
      <c r="R254" s="48"/>
      <c r="T254" s="48"/>
      <c r="U254" s="48"/>
      <c r="V254" s="48"/>
      <c r="X254" s="48"/>
      <c r="Y254" s="48"/>
      <c r="Z254" s="48"/>
      <c r="AB254" s="48"/>
      <c r="AC254" s="48"/>
      <c r="AD254" s="48"/>
      <c r="AF254" s="48"/>
      <c r="AG254" s="48"/>
      <c r="AH254" s="48"/>
      <c r="AJ254" s="48"/>
      <c r="AK254" s="48"/>
      <c r="AL254" s="48"/>
      <c r="AN254" s="48"/>
      <c r="AO254" s="48"/>
      <c r="AP254" s="48"/>
      <c r="AR254" s="48"/>
      <c r="AS254" s="48"/>
      <c r="AT254" s="48"/>
      <c r="AV254" s="48"/>
      <c r="AW254" s="48"/>
      <c r="AX254" s="48"/>
      <c r="AZ254" s="48"/>
      <c r="BA254" s="48"/>
      <c r="BB254" s="48"/>
      <c r="BD254" s="48"/>
      <c r="BE254" s="48"/>
      <c r="BF254" s="48"/>
      <c r="BH254" s="48"/>
      <c r="BI254" s="48"/>
      <c r="BJ254" s="48"/>
      <c r="BL254" s="48"/>
      <c r="BM254" s="48"/>
      <c r="BN254" s="48"/>
      <c r="BP254" s="48"/>
      <c r="BQ254" s="48"/>
      <c r="BR254" s="48"/>
      <c r="BT254" s="48"/>
      <c r="BU254" s="48"/>
      <c r="BV254" s="48"/>
      <c r="BX254" s="48"/>
      <c r="BY254" s="48"/>
      <c r="BZ254" s="48"/>
      <c r="CB254" s="48"/>
      <c r="CC254" s="48"/>
      <c r="CD254" s="48"/>
      <c r="CF254" s="48"/>
      <c r="CG254" s="48"/>
      <c r="CH254" s="48"/>
      <c r="CJ254" s="48"/>
      <c r="CK254" s="48"/>
      <c r="CL254" s="48"/>
      <c r="CN254" s="48"/>
      <c r="CO254" s="48"/>
      <c r="CP254" s="48"/>
      <c r="CR254" s="48"/>
      <c r="CS254" s="48"/>
      <c r="CT254" s="48"/>
      <c r="CV254" s="48"/>
      <c r="CW254" s="48"/>
      <c r="CX254" s="48"/>
      <c r="CZ254" s="48"/>
      <c r="DA254" s="48"/>
      <c r="DB254" s="48"/>
      <c r="DD254" s="48"/>
      <c r="DE254" s="48"/>
      <c r="DF254" s="48"/>
      <c r="DH254" s="48"/>
      <c r="DI254" s="48"/>
      <c r="DJ254" s="48"/>
      <c r="DL254" s="48"/>
      <c r="DM254" s="48"/>
      <c r="DN254" s="48"/>
      <c r="DP254" s="48"/>
      <c r="DQ254" s="48"/>
      <c r="DR254" s="48"/>
      <c r="DT254" s="48"/>
      <c r="DU254" s="48"/>
      <c r="DV254" s="48"/>
      <c r="DX254" s="48"/>
      <c r="DY254" s="48"/>
      <c r="DZ254" s="48"/>
      <c r="EB254" s="48"/>
      <c r="EC254" s="48"/>
      <c r="ED254" s="48"/>
      <c r="EF254" s="48"/>
      <c r="EG254" s="48"/>
      <c r="EH254" s="48"/>
      <c r="EJ254" s="48"/>
      <c r="EK254" s="48"/>
      <c r="EL254" s="48"/>
      <c r="EN254" s="48"/>
      <c r="EO254" s="48"/>
      <c r="EP254" s="48"/>
    </row>
    <row r="255" spans="1:146" s="57" customFormat="1" ht="15" customHeight="1" x14ac:dyDescent="0.2">
      <c r="A255" s="53"/>
      <c r="B255" s="55" t="s">
        <v>479</v>
      </c>
      <c r="C255" s="55" t="s">
        <v>480</v>
      </c>
      <c r="D255" s="56">
        <f t="shared" ref="D255:J255" si="97">+D256+D265+D267</f>
        <v>1521917.16</v>
      </c>
      <c r="E255" s="56">
        <f t="shared" si="97"/>
        <v>0</v>
      </c>
      <c r="F255" s="56">
        <f t="shared" si="97"/>
        <v>1521917.16</v>
      </c>
      <c r="G255" s="56">
        <f t="shared" si="97"/>
        <v>0</v>
      </c>
      <c r="H255" s="56">
        <f t="shared" si="97"/>
        <v>0</v>
      </c>
      <c r="I255" s="56">
        <f t="shared" si="97"/>
        <v>0</v>
      </c>
      <c r="J255" s="56">
        <f t="shared" si="97"/>
        <v>1521917.16</v>
      </c>
      <c r="K255" s="92"/>
      <c r="L255" s="166"/>
      <c r="M255" s="169"/>
      <c r="N255" s="169"/>
      <c r="P255" s="53"/>
      <c r="Q255" s="53"/>
      <c r="R255" s="53"/>
      <c r="T255" s="53"/>
      <c r="U255" s="53"/>
      <c r="V255" s="53"/>
      <c r="X255" s="53"/>
      <c r="Y255" s="53"/>
      <c r="Z255" s="53"/>
      <c r="AB255" s="53"/>
      <c r="AC255" s="53"/>
      <c r="AD255" s="53"/>
      <c r="AF255" s="53"/>
      <c r="AG255" s="53"/>
      <c r="AH255" s="53"/>
      <c r="AJ255" s="53"/>
      <c r="AK255" s="53"/>
      <c r="AL255" s="53"/>
      <c r="AN255" s="53"/>
      <c r="AO255" s="53"/>
      <c r="AP255" s="53"/>
      <c r="AR255" s="53"/>
      <c r="AS255" s="53"/>
      <c r="AT255" s="53"/>
      <c r="AV255" s="53"/>
      <c r="AW255" s="53"/>
      <c r="AX255" s="53"/>
      <c r="AZ255" s="53"/>
      <c r="BA255" s="53"/>
      <c r="BB255" s="53"/>
      <c r="BD255" s="53"/>
      <c r="BE255" s="53"/>
      <c r="BF255" s="53"/>
      <c r="BH255" s="53"/>
      <c r="BI255" s="53"/>
      <c r="BJ255" s="53"/>
      <c r="BL255" s="53"/>
      <c r="BM255" s="53"/>
      <c r="BN255" s="53"/>
      <c r="BP255" s="53"/>
      <c r="BQ255" s="53"/>
      <c r="BR255" s="53"/>
      <c r="BT255" s="53"/>
      <c r="BU255" s="53"/>
      <c r="BV255" s="53"/>
      <c r="BX255" s="53"/>
      <c r="BY255" s="53"/>
      <c r="BZ255" s="53"/>
      <c r="CB255" s="53"/>
      <c r="CC255" s="53"/>
      <c r="CD255" s="53"/>
      <c r="CF255" s="53"/>
      <c r="CG255" s="53"/>
      <c r="CH255" s="53"/>
      <c r="CJ255" s="53"/>
      <c r="CK255" s="53"/>
      <c r="CL255" s="53"/>
      <c r="CN255" s="53"/>
      <c r="CO255" s="53"/>
      <c r="CP255" s="53"/>
      <c r="CR255" s="53"/>
      <c r="CS255" s="53"/>
      <c r="CT255" s="53"/>
      <c r="CV255" s="53"/>
      <c r="CW255" s="53"/>
      <c r="CX255" s="53"/>
      <c r="CZ255" s="53"/>
      <c r="DA255" s="53"/>
      <c r="DB255" s="53"/>
      <c r="DD255" s="53"/>
      <c r="DE255" s="53"/>
      <c r="DF255" s="53"/>
      <c r="DH255" s="53"/>
      <c r="DI255" s="53"/>
      <c r="DJ255" s="53"/>
      <c r="DL255" s="53"/>
      <c r="DM255" s="53"/>
      <c r="DN255" s="53"/>
      <c r="DP255" s="53"/>
      <c r="DQ255" s="53"/>
      <c r="DR255" s="53"/>
      <c r="DT255" s="53"/>
      <c r="DU255" s="53"/>
      <c r="DV255" s="53"/>
      <c r="DX255" s="53"/>
      <c r="DY255" s="53"/>
      <c r="DZ255" s="53"/>
      <c r="EB255" s="53"/>
      <c r="EC255" s="53"/>
      <c r="ED255" s="53"/>
      <c r="EF255" s="53"/>
      <c r="EG255" s="53"/>
      <c r="EH255" s="53"/>
      <c r="EJ255" s="53"/>
      <c r="EK255" s="53"/>
      <c r="EL255" s="53"/>
      <c r="EN255" s="53"/>
      <c r="EO255" s="53"/>
      <c r="EP255" s="53"/>
    </row>
    <row r="256" spans="1:146" s="57" customFormat="1" ht="15" customHeight="1" x14ac:dyDescent="0.2">
      <c r="A256" s="53"/>
      <c r="B256" s="55" t="s">
        <v>481</v>
      </c>
      <c r="C256" s="55" t="s">
        <v>482</v>
      </c>
      <c r="D256" s="56">
        <f t="shared" ref="D256:J256" si="98">+D257+D258+D260+D262+D263+D264</f>
        <v>1521917.16</v>
      </c>
      <c r="E256" s="56">
        <f t="shared" si="98"/>
        <v>0</v>
      </c>
      <c r="F256" s="56">
        <f t="shared" si="98"/>
        <v>1521917.16</v>
      </c>
      <c r="G256" s="56">
        <f t="shared" si="98"/>
        <v>0</v>
      </c>
      <c r="H256" s="56">
        <f t="shared" si="98"/>
        <v>0</v>
      </c>
      <c r="I256" s="56">
        <f t="shared" si="98"/>
        <v>0</v>
      </c>
      <c r="J256" s="56">
        <f t="shared" si="98"/>
        <v>1521917.16</v>
      </c>
      <c r="K256" s="92"/>
      <c r="L256" s="166"/>
      <c r="M256" s="169"/>
      <c r="N256" s="169"/>
      <c r="P256" s="53"/>
      <c r="Q256" s="53"/>
      <c r="R256" s="53"/>
      <c r="T256" s="53"/>
      <c r="U256" s="53"/>
      <c r="V256" s="53"/>
      <c r="X256" s="53"/>
      <c r="Y256" s="53"/>
      <c r="Z256" s="53"/>
      <c r="AB256" s="53"/>
      <c r="AC256" s="53"/>
      <c r="AD256" s="53"/>
      <c r="AF256" s="53"/>
      <c r="AG256" s="53"/>
      <c r="AH256" s="53"/>
      <c r="AJ256" s="53"/>
      <c r="AK256" s="53"/>
      <c r="AL256" s="53"/>
      <c r="AN256" s="53"/>
      <c r="AO256" s="53"/>
      <c r="AP256" s="53"/>
      <c r="AR256" s="53"/>
      <c r="AS256" s="53"/>
      <c r="AT256" s="53"/>
      <c r="AV256" s="53"/>
      <c r="AW256" s="53"/>
      <c r="AX256" s="53"/>
      <c r="AZ256" s="53"/>
      <c r="BA256" s="53"/>
      <c r="BB256" s="53"/>
      <c r="BD256" s="53"/>
      <c r="BE256" s="53"/>
      <c r="BF256" s="53"/>
      <c r="BH256" s="53"/>
      <c r="BI256" s="53"/>
      <c r="BJ256" s="53"/>
      <c r="BL256" s="53"/>
      <c r="BM256" s="53"/>
      <c r="BN256" s="53"/>
      <c r="BP256" s="53"/>
      <c r="BQ256" s="53"/>
      <c r="BR256" s="53"/>
      <c r="BT256" s="53"/>
      <c r="BU256" s="53"/>
      <c r="BV256" s="53"/>
      <c r="BX256" s="53"/>
      <c r="BY256" s="53"/>
      <c r="BZ256" s="53"/>
      <c r="CB256" s="53"/>
      <c r="CC256" s="53"/>
      <c r="CD256" s="53"/>
      <c r="CF256" s="53"/>
      <c r="CG256" s="53"/>
      <c r="CH256" s="53"/>
      <c r="CJ256" s="53"/>
      <c r="CK256" s="53"/>
      <c r="CL256" s="53"/>
      <c r="CN256" s="53"/>
      <c r="CO256" s="53"/>
      <c r="CP256" s="53"/>
      <c r="CR256" s="53"/>
      <c r="CS256" s="53"/>
      <c r="CT256" s="53"/>
      <c r="CV256" s="53"/>
      <c r="CW256" s="53"/>
      <c r="CX256" s="53"/>
      <c r="CZ256" s="53"/>
      <c r="DA256" s="53"/>
      <c r="DB256" s="53"/>
      <c r="DD256" s="53"/>
      <c r="DE256" s="53"/>
      <c r="DF256" s="53"/>
      <c r="DH256" s="53"/>
      <c r="DI256" s="53"/>
      <c r="DJ256" s="53"/>
      <c r="DL256" s="53"/>
      <c r="DM256" s="53"/>
      <c r="DN256" s="53"/>
      <c r="DP256" s="53"/>
      <c r="DQ256" s="53"/>
      <c r="DR256" s="53"/>
      <c r="DT256" s="53"/>
      <c r="DU256" s="53"/>
      <c r="DV256" s="53"/>
      <c r="DX256" s="53"/>
      <c r="DY256" s="53"/>
      <c r="DZ256" s="53"/>
      <c r="EB256" s="53"/>
      <c r="EC256" s="53"/>
      <c r="ED256" s="53"/>
      <c r="EF256" s="53"/>
      <c r="EG256" s="53"/>
      <c r="EH256" s="53"/>
      <c r="EJ256" s="53"/>
      <c r="EK256" s="53"/>
      <c r="EL256" s="53"/>
      <c r="EN256" s="53"/>
      <c r="EO256" s="53"/>
      <c r="EP256" s="53"/>
    </row>
    <row r="257" spans="1:146" s="50" customFormat="1" ht="15" hidden="1" customHeight="1" x14ac:dyDescent="0.2">
      <c r="A257" s="48"/>
      <c r="B257" s="59" t="s">
        <v>483</v>
      </c>
      <c r="C257" s="59" t="s">
        <v>484</v>
      </c>
      <c r="D257" s="60">
        <v>0</v>
      </c>
      <c r="E257" s="60">
        <v>0</v>
      </c>
      <c r="F257" s="60">
        <f>+D257+E257</f>
        <v>0</v>
      </c>
      <c r="G257" s="60">
        <v>0</v>
      </c>
      <c r="H257" s="60">
        <v>0</v>
      </c>
      <c r="I257" s="60">
        <f t="shared" ref="I257:I270" si="99">+G257+H257</f>
        <v>0</v>
      </c>
      <c r="J257" s="60">
        <f t="shared" ref="J257:J270" si="100">+F257-I257</f>
        <v>0</v>
      </c>
      <c r="K257" s="48"/>
      <c r="L257" s="48"/>
      <c r="M257" s="86">
        <v>0</v>
      </c>
      <c r="N257" s="58">
        <f t="shared" si="76"/>
        <v>0</v>
      </c>
      <c r="P257" s="48"/>
      <c r="Q257" s="48"/>
      <c r="R257" s="48"/>
      <c r="T257" s="48"/>
      <c r="U257" s="48"/>
      <c r="V257" s="48"/>
      <c r="X257" s="48"/>
      <c r="Y257" s="48"/>
      <c r="Z257" s="48"/>
      <c r="AB257" s="48"/>
      <c r="AC257" s="48"/>
      <c r="AD257" s="48"/>
      <c r="AF257" s="48"/>
      <c r="AG257" s="48"/>
      <c r="AH257" s="48"/>
      <c r="AJ257" s="48"/>
      <c r="AK257" s="48"/>
      <c r="AL257" s="48"/>
      <c r="AN257" s="48"/>
      <c r="AO257" s="48"/>
      <c r="AP257" s="48"/>
      <c r="AR257" s="48"/>
      <c r="AS257" s="48"/>
      <c r="AT257" s="48"/>
      <c r="AV257" s="48"/>
      <c r="AW257" s="48"/>
      <c r="AX257" s="48"/>
      <c r="AZ257" s="48"/>
      <c r="BA257" s="48"/>
      <c r="BB257" s="48"/>
      <c r="BD257" s="48"/>
      <c r="BE257" s="48"/>
      <c r="BF257" s="48"/>
      <c r="BH257" s="48"/>
      <c r="BI257" s="48"/>
      <c r="BJ257" s="48"/>
      <c r="BL257" s="48"/>
      <c r="BM257" s="48"/>
      <c r="BN257" s="48"/>
      <c r="BP257" s="48"/>
      <c r="BQ257" s="48"/>
      <c r="BR257" s="48"/>
      <c r="BT257" s="48"/>
      <c r="BU257" s="48"/>
      <c r="BV257" s="48"/>
      <c r="BX257" s="48"/>
      <c r="BY257" s="48"/>
      <c r="BZ257" s="48"/>
      <c r="CB257" s="48"/>
      <c r="CC257" s="48"/>
      <c r="CD257" s="48"/>
      <c r="CF257" s="48"/>
      <c r="CG257" s="48"/>
      <c r="CH257" s="48"/>
      <c r="CJ257" s="48"/>
      <c r="CK257" s="48"/>
      <c r="CL257" s="48"/>
      <c r="CN257" s="48"/>
      <c r="CO257" s="48"/>
      <c r="CP257" s="48"/>
      <c r="CR257" s="48"/>
      <c r="CS257" s="48"/>
      <c r="CT257" s="48"/>
      <c r="CV257" s="48"/>
      <c r="CW257" s="48"/>
      <c r="CX257" s="48"/>
      <c r="CZ257" s="48"/>
      <c r="DA257" s="48"/>
      <c r="DB257" s="48"/>
      <c r="DD257" s="48"/>
      <c r="DE257" s="48"/>
      <c r="DF257" s="48"/>
      <c r="DH257" s="48"/>
      <c r="DI257" s="48"/>
      <c r="DJ257" s="48"/>
      <c r="DL257" s="48"/>
      <c r="DM257" s="48"/>
      <c r="DN257" s="48"/>
      <c r="DP257" s="48"/>
      <c r="DQ257" s="48"/>
      <c r="DR257" s="48"/>
      <c r="DT257" s="48"/>
      <c r="DU257" s="48"/>
      <c r="DV257" s="48"/>
      <c r="DX257" s="48"/>
      <c r="DY257" s="48"/>
      <c r="DZ257" s="48"/>
      <c r="EB257" s="48"/>
      <c r="EC257" s="48"/>
      <c r="ED257" s="48"/>
      <c r="EF257" s="48"/>
      <c r="EG257" s="48"/>
      <c r="EH257" s="48"/>
      <c r="EJ257" s="48"/>
      <c r="EK257" s="48"/>
      <c r="EL257" s="48"/>
      <c r="EN257" s="48"/>
      <c r="EO257" s="48"/>
      <c r="EP257" s="48"/>
    </row>
    <row r="258" spans="1:146" s="50" customFormat="1" ht="15" hidden="1" customHeight="1" x14ac:dyDescent="0.2">
      <c r="A258" s="48"/>
      <c r="B258" s="59" t="s">
        <v>485</v>
      </c>
      <c r="C258" s="59" t="s">
        <v>486</v>
      </c>
      <c r="D258" s="60">
        <f t="shared" ref="D258:H258" si="101">+D259</f>
        <v>0</v>
      </c>
      <c r="E258" s="60">
        <f t="shared" si="101"/>
        <v>0</v>
      </c>
      <c r="F258" s="60">
        <f>+D258+E258</f>
        <v>0</v>
      </c>
      <c r="G258" s="60">
        <f t="shared" si="101"/>
        <v>0</v>
      </c>
      <c r="H258" s="60">
        <f t="shared" si="101"/>
        <v>0</v>
      </c>
      <c r="I258" s="60">
        <f t="shared" si="99"/>
        <v>0</v>
      </c>
      <c r="J258" s="60">
        <f t="shared" si="100"/>
        <v>0</v>
      </c>
      <c r="K258" s="48"/>
      <c r="L258" s="48"/>
      <c r="M258" s="86">
        <v>0</v>
      </c>
      <c r="N258" s="58">
        <f t="shared" si="76"/>
        <v>0</v>
      </c>
      <c r="P258" s="48"/>
      <c r="Q258" s="48"/>
      <c r="R258" s="48"/>
      <c r="T258" s="48"/>
      <c r="U258" s="48"/>
      <c r="V258" s="48"/>
      <c r="X258" s="48"/>
      <c r="Y258" s="48"/>
      <c r="Z258" s="48"/>
      <c r="AB258" s="48"/>
      <c r="AC258" s="48"/>
      <c r="AD258" s="48"/>
      <c r="AF258" s="48"/>
      <c r="AG258" s="48"/>
      <c r="AH258" s="48"/>
      <c r="AJ258" s="48"/>
      <c r="AK258" s="48"/>
      <c r="AL258" s="48"/>
      <c r="AN258" s="48"/>
      <c r="AO258" s="48"/>
      <c r="AP258" s="48"/>
      <c r="AR258" s="48"/>
      <c r="AS258" s="48"/>
      <c r="AT258" s="48"/>
      <c r="AV258" s="48"/>
      <c r="AW258" s="48"/>
      <c r="AX258" s="48"/>
      <c r="AZ258" s="48"/>
      <c r="BA258" s="48"/>
      <c r="BB258" s="48"/>
      <c r="BD258" s="48"/>
      <c r="BE258" s="48"/>
      <c r="BF258" s="48"/>
      <c r="BH258" s="48"/>
      <c r="BI258" s="48"/>
      <c r="BJ258" s="48"/>
      <c r="BL258" s="48"/>
      <c r="BM258" s="48"/>
      <c r="BN258" s="48"/>
      <c r="BP258" s="48"/>
      <c r="BQ258" s="48"/>
      <c r="BR258" s="48"/>
      <c r="BT258" s="48"/>
      <c r="BU258" s="48"/>
      <c r="BV258" s="48"/>
      <c r="BX258" s="48"/>
      <c r="BY258" s="48"/>
      <c r="BZ258" s="48"/>
      <c r="CB258" s="48"/>
      <c r="CC258" s="48"/>
      <c r="CD258" s="48"/>
      <c r="CF258" s="48"/>
      <c r="CG258" s="48"/>
      <c r="CH258" s="48"/>
      <c r="CJ258" s="48"/>
      <c r="CK258" s="48"/>
      <c r="CL258" s="48"/>
      <c r="CN258" s="48"/>
      <c r="CO258" s="48"/>
      <c r="CP258" s="48"/>
      <c r="CR258" s="48"/>
      <c r="CS258" s="48"/>
      <c r="CT258" s="48"/>
      <c r="CV258" s="48"/>
      <c r="CW258" s="48"/>
      <c r="CX258" s="48"/>
      <c r="CZ258" s="48"/>
      <c r="DA258" s="48"/>
      <c r="DB258" s="48"/>
      <c r="DD258" s="48"/>
      <c r="DE258" s="48"/>
      <c r="DF258" s="48"/>
      <c r="DH258" s="48"/>
      <c r="DI258" s="48"/>
      <c r="DJ258" s="48"/>
      <c r="DL258" s="48"/>
      <c r="DM258" s="48"/>
      <c r="DN258" s="48"/>
      <c r="DP258" s="48"/>
      <c r="DQ258" s="48"/>
      <c r="DR258" s="48"/>
      <c r="DT258" s="48"/>
      <c r="DU258" s="48"/>
      <c r="DV258" s="48"/>
      <c r="DX258" s="48"/>
      <c r="DY258" s="48"/>
      <c r="DZ258" s="48"/>
      <c r="EB258" s="48"/>
      <c r="EC258" s="48"/>
      <c r="ED258" s="48"/>
      <c r="EF258" s="48"/>
      <c r="EG258" s="48"/>
      <c r="EH258" s="48"/>
      <c r="EJ258" s="48"/>
      <c r="EK258" s="48"/>
      <c r="EL258" s="48"/>
      <c r="EN258" s="48"/>
      <c r="EO258" s="48"/>
      <c r="EP258" s="48"/>
    </row>
    <row r="259" spans="1:146" s="50" customFormat="1" ht="15" hidden="1" customHeight="1" x14ac:dyDescent="0.2">
      <c r="A259" s="48"/>
      <c r="B259" s="59" t="s">
        <v>487</v>
      </c>
      <c r="C259" s="59" t="s">
        <v>488</v>
      </c>
      <c r="D259" s="60">
        <v>0</v>
      </c>
      <c r="E259" s="60">
        <v>0</v>
      </c>
      <c r="F259" s="60">
        <f>+D259+E259</f>
        <v>0</v>
      </c>
      <c r="G259" s="60">
        <v>0</v>
      </c>
      <c r="H259" s="60">
        <v>0</v>
      </c>
      <c r="I259" s="60">
        <f t="shared" si="99"/>
        <v>0</v>
      </c>
      <c r="J259" s="60">
        <f t="shared" si="100"/>
        <v>0</v>
      </c>
      <c r="K259" s="48"/>
      <c r="L259" s="48"/>
      <c r="M259" s="86">
        <v>0</v>
      </c>
      <c r="N259" s="58">
        <f t="shared" si="76"/>
        <v>0</v>
      </c>
      <c r="P259" s="48"/>
      <c r="Q259" s="48"/>
      <c r="R259" s="48"/>
      <c r="T259" s="48"/>
      <c r="U259" s="48"/>
      <c r="V259" s="48"/>
      <c r="X259" s="48"/>
      <c r="Y259" s="48"/>
      <c r="Z259" s="48"/>
      <c r="AB259" s="48"/>
      <c r="AC259" s="48"/>
      <c r="AD259" s="48"/>
      <c r="AF259" s="48"/>
      <c r="AG259" s="48"/>
      <c r="AH259" s="48"/>
      <c r="AJ259" s="48"/>
      <c r="AK259" s="48"/>
      <c r="AL259" s="48"/>
      <c r="AN259" s="48"/>
      <c r="AO259" s="48"/>
      <c r="AP259" s="48"/>
      <c r="AR259" s="48"/>
      <c r="AS259" s="48"/>
      <c r="AT259" s="48"/>
      <c r="AV259" s="48"/>
      <c r="AW259" s="48"/>
      <c r="AX259" s="48"/>
      <c r="AZ259" s="48"/>
      <c r="BA259" s="48"/>
      <c r="BB259" s="48"/>
      <c r="BD259" s="48"/>
      <c r="BE259" s="48"/>
      <c r="BF259" s="48"/>
      <c r="BH259" s="48"/>
      <c r="BI259" s="48"/>
      <c r="BJ259" s="48"/>
      <c r="BL259" s="48"/>
      <c r="BM259" s="48"/>
      <c r="BN259" s="48"/>
      <c r="BP259" s="48"/>
      <c r="BQ259" s="48"/>
      <c r="BR259" s="48"/>
      <c r="BT259" s="48"/>
      <c r="BU259" s="48"/>
      <c r="BV259" s="48"/>
      <c r="BX259" s="48"/>
      <c r="BY259" s="48"/>
      <c r="BZ259" s="48"/>
      <c r="CB259" s="48"/>
      <c r="CC259" s="48"/>
      <c r="CD259" s="48"/>
      <c r="CF259" s="48"/>
      <c r="CG259" s="48"/>
      <c r="CH259" s="48"/>
      <c r="CJ259" s="48"/>
      <c r="CK259" s="48"/>
      <c r="CL259" s="48"/>
      <c r="CN259" s="48"/>
      <c r="CO259" s="48"/>
      <c r="CP259" s="48"/>
      <c r="CR259" s="48"/>
      <c r="CS259" s="48"/>
      <c r="CT259" s="48"/>
      <c r="CV259" s="48"/>
      <c r="CW259" s="48"/>
      <c r="CX259" s="48"/>
      <c r="CZ259" s="48"/>
      <c r="DA259" s="48"/>
      <c r="DB259" s="48"/>
      <c r="DD259" s="48"/>
      <c r="DE259" s="48"/>
      <c r="DF259" s="48"/>
      <c r="DH259" s="48"/>
      <c r="DI259" s="48"/>
      <c r="DJ259" s="48"/>
      <c r="DL259" s="48"/>
      <c r="DM259" s="48"/>
      <c r="DN259" s="48"/>
      <c r="DP259" s="48"/>
      <c r="DQ259" s="48"/>
      <c r="DR259" s="48"/>
      <c r="DT259" s="48"/>
      <c r="DU259" s="48"/>
      <c r="DV259" s="48"/>
      <c r="DX259" s="48"/>
      <c r="DY259" s="48"/>
      <c r="DZ259" s="48"/>
      <c r="EB259" s="48"/>
      <c r="EC259" s="48"/>
      <c r="ED259" s="48"/>
      <c r="EF259" s="48"/>
      <c r="EG259" s="48"/>
      <c r="EH259" s="48"/>
      <c r="EJ259" s="48"/>
      <c r="EK259" s="48"/>
      <c r="EL259" s="48"/>
      <c r="EN259" s="48"/>
      <c r="EO259" s="48"/>
      <c r="EP259" s="48"/>
    </row>
    <row r="260" spans="1:146" s="57" customFormat="1" ht="15" customHeight="1" x14ac:dyDescent="0.2">
      <c r="A260" s="53"/>
      <c r="B260" s="55" t="s">
        <v>489</v>
      </c>
      <c r="C260" s="55" t="s">
        <v>490</v>
      </c>
      <c r="D260" s="56">
        <f t="shared" ref="D260:J260" si="102">+D261</f>
        <v>1521917.16</v>
      </c>
      <c r="E260" s="56">
        <f t="shared" si="102"/>
        <v>0</v>
      </c>
      <c r="F260" s="56">
        <f t="shared" si="102"/>
        <v>1521917.16</v>
      </c>
      <c r="G260" s="56">
        <f t="shared" si="102"/>
        <v>0</v>
      </c>
      <c r="H260" s="56">
        <f t="shared" si="102"/>
        <v>0</v>
      </c>
      <c r="I260" s="56">
        <f t="shared" si="102"/>
        <v>0</v>
      </c>
      <c r="J260" s="56">
        <f t="shared" si="102"/>
        <v>1521917.16</v>
      </c>
      <c r="K260" s="92"/>
      <c r="L260" s="166"/>
      <c r="M260" s="169"/>
      <c r="N260" s="169"/>
      <c r="P260" s="53"/>
      <c r="Q260" s="53"/>
      <c r="R260" s="53"/>
      <c r="T260" s="53"/>
      <c r="U260" s="53"/>
      <c r="V260" s="53"/>
      <c r="X260" s="53"/>
      <c r="Y260" s="53"/>
      <c r="Z260" s="53"/>
      <c r="AB260" s="53"/>
      <c r="AC260" s="53"/>
      <c r="AD260" s="53"/>
      <c r="AF260" s="53"/>
      <c r="AG260" s="53"/>
      <c r="AH260" s="53"/>
      <c r="AJ260" s="53"/>
      <c r="AK260" s="53"/>
      <c r="AL260" s="53"/>
      <c r="AN260" s="53"/>
      <c r="AO260" s="53"/>
      <c r="AP260" s="53"/>
      <c r="AR260" s="53"/>
      <c r="AS260" s="53"/>
      <c r="AT260" s="53"/>
      <c r="AV260" s="53"/>
      <c r="AW260" s="53"/>
      <c r="AX260" s="53"/>
      <c r="AZ260" s="53"/>
      <c r="BA260" s="53"/>
      <c r="BB260" s="53"/>
      <c r="BD260" s="53"/>
      <c r="BE260" s="53"/>
      <c r="BF260" s="53"/>
      <c r="BH260" s="53"/>
      <c r="BI260" s="53"/>
      <c r="BJ260" s="53"/>
      <c r="BL260" s="53"/>
      <c r="BM260" s="53"/>
      <c r="BN260" s="53"/>
      <c r="BP260" s="53"/>
      <c r="BQ260" s="53"/>
      <c r="BR260" s="53"/>
      <c r="BT260" s="53"/>
      <c r="BU260" s="53"/>
      <c r="BV260" s="53"/>
      <c r="BX260" s="53"/>
      <c r="BY260" s="53"/>
      <c r="BZ260" s="53"/>
      <c r="CB260" s="53"/>
      <c r="CC260" s="53"/>
      <c r="CD260" s="53"/>
      <c r="CF260" s="53"/>
      <c r="CG260" s="53"/>
      <c r="CH260" s="53"/>
      <c r="CJ260" s="53"/>
      <c r="CK260" s="53"/>
      <c r="CL260" s="53"/>
      <c r="CN260" s="53"/>
      <c r="CO260" s="53"/>
      <c r="CP260" s="53"/>
      <c r="CR260" s="53"/>
      <c r="CS260" s="53"/>
      <c r="CT260" s="53"/>
      <c r="CV260" s="53"/>
      <c r="CW260" s="53"/>
      <c r="CX260" s="53"/>
      <c r="CZ260" s="53"/>
      <c r="DA260" s="53"/>
      <c r="DB260" s="53"/>
      <c r="DD260" s="53"/>
      <c r="DE260" s="53"/>
      <c r="DF260" s="53"/>
      <c r="DH260" s="53"/>
      <c r="DI260" s="53"/>
      <c r="DJ260" s="53"/>
      <c r="DL260" s="53"/>
      <c r="DM260" s="53"/>
      <c r="DN260" s="53"/>
      <c r="DP260" s="53"/>
      <c r="DQ260" s="53"/>
      <c r="DR260" s="53"/>
      <c r="DT260" s="53"/>
      <c r="DU260" s="53"/>
      <c r="DV260" s="53"/>
      <c r="DX260" s="53"/>
      <c r="DY260" s="53"/>
      <c r="DZ260" s="53"/>
      <c r="EB260" s="53"/>
      <c r="EC260" s="53"/>
      <c r="ED260" s="53"/>
      <c r="EF260" s="53"/>
      <c r="EG260" s="53"/>
      <c r="EH260" s="53"/>
      <c r="EJ260" s="53"/>
      <c r="EK260" s="53"/>
      <c r="EL260" s="53"/>
      <c r="EN260" s="53"/>
      <c r="EO260" s="53"/>
      <c r="EP260" s="53"/>
    </row>
    <row r="261" spans="1:146" s="50" customFormat="1" ht="15" customHeight="1" x14ac:dyDescent="0.2">
      <c r="A261" s="48"/>
      <c r="B261" s="59" t="s">
        <v>491</v>
      </c>
      <c r="C261" s="59" t="s">
        <v>492</v>
      </c>
      <c r="D261" s="60">
        <f>+[1]Ingresos!$D$264</f>
        <v>1521917.16</v>
      </c>
      <c r="E261" s="60">
        <v>0</v>
      </c>
      <c r="F261" s="60">
        <f>+D261+E261</f>
        <v>1521917.16</v>
      </c>
      <c r="G261" s="60">
        <v>0</v>
      </c>
      <c r="H261" s="60">
        <v>0</v>
      </c>
      <c r="I261" s="60">
        <f t="shared" si="99"/>
        <v>0</v>
      </c>
      <c r="J261" s="60">
        <f t="shared" si="100"/>
        <v>1521917.16</v>
      </c>
      <c r="K261" s="93">
        <f>+I261-'[2]Presupuestado vs. Recaudado'!$D$20</f>
        <v>-1172740.47</v>
      </c>
      <c r="L261" s="164">
        <f>0-I261</f>
        <v>0</v>
      </c>
      <c r="M261" s="170">
        <v>0</v>
      </c>
      <c r="N261" s="169"/>
      <c r="P261" s="48"/>
      <c r="Q261" s="48"/>
      <c r="R261" s="48"/>
      <c r="T261" s="48"/>
      <c r="U261" s="48"/>
      <c r="V261" s="48"/>
      <c r="X261" s="48"/>
      <c r="Y261" s="48"/>
      <c r="Z261" s="48"/>
      <c r="AB261" s="48"/>
      <c r="AC261" s="48"/>
      <c r="AD261" s="48"/>
      <c r="AF261" s="48"/>
      <c r="AG261" s="48"/>
      <c r="AH261" s="48"/>
      <c r="AJ261" s="48"/>
      <c r="AK261" s="48"/>
      <c r="AL261" s="48"/>
      <c r="AN261" s="48"/>
      <c r="AO261" s="48"/>
      <c r="AP261" s="48"/>
      <c r="AR261" s="48"/>
      <c r="AS261" s="48"/>
      <c r="AT261" s="48"/>
      <c r="AV261" s="48"/>
      <c r="AW261" s="48"/>
      <c r="AX261" s="48"/>
      <c r="AZ261" s="48"/>
      <c r="BA261" s="48"/>
      <c r="BB261" s="48"/>
      <c r="BD261" s="48"/>
      <c r="BE261" s="48"/>
      <c r="BF261" s="48"/>
      <c r="BH261" s="48"/>
      <c r="BI261" s="48"/>
      <c r="BJ261" s="48"/>
      <c r="BL261" s="48"/>
      <c r="BM261" s="48"/>
      <c r="BN261" s="48"/>
      <c r="BP261" s="48"/>
      <c r="BQ261" s="48"/>
      <c r="BR261" s="48"/>
      <c r="BT261" s="48"/>
      <c r="BU261" s="48"/>
      <c r="BV261" s="48"/>
      <c r="BX261" s="48"/>
      <c r="BY261" s="48"/>
      <c r="BZ261" s="48"/>
      <c r="CB261" s="48"/>
      <c r="CC261" s="48"/>
      <c r="CD261" s="48"/>
      <c r="CF261" s="48"/>
      <c r="CG261" s="48"/>
      <c r="CH261" s="48"/>
      <c r="CJ261" s="48"/>
      <c r="CK261" s="48"/>
      <c r="CL261" s="48"/>
      <c r="CN261" s="48"/>
      <c r="CO261" s="48"/>
      <c r="CP261" s="48"/>
      <c r="CR261" s="48"/>
      <c r="CS261" s="48"/>
      <c r="CT261" s="48"/>
      <c r="CV261" s="48"/>
      <c r="CW261" s="48"/>
      <c r="CX261" s="48"/>
      <c r="CZ261" s="48"/>
      <c r="DA261" s="48"/>
      <c r="DB261" s="48"/>
      <c r="DD261" s="48"/>
      <c r="DE261" s="48"/>
      <c r="DF261" s="48"/>
      <c r="DH261" s="48"/>
      <c r="DI261" s="48"/>
      <c r="DJ261" s="48"/>
      <c r="DL261" s="48"/>
      <c r="DM261" s="48"/>
      <c r="DN261" s="48"/>
      <c r="DP261" s="48"/>
      <c r="DQ261" s="48"/>
      <c r="DR261" s="48"/>
      <c r="DT261" s="48"/>
      <c r="DU261" s="48"/>
      <c r="DV261" s="48"/>
      <c r="DX261" s="48"/>
      <c r="DY261" s="48"/>
      <c r="DZ261" s="48"/>
      <c r="EB261" s="48"/>
      <c r="EC261" s="48"/>
      <c r="ED261" s="48"/>
      <c r="EF261" s="48"/>
      <c r="EG261" s="48"/>
      <c r="EH261" s="48"/>
      <c r="EJ261" s="48"/>
      <c r="EK261" s="48"/>
      <c r="EL261" s="48"/>
      <c r="EN261" s="48"/>
      <c r="EO261" s="48"/>
      <c r="EP261" s="48"/>
    </row>
    <row r="262" spans="1:146" s="50" customFormat="1" ht="15" hidden="1" customHeight="1" x14ac:dyDescent="0.2">
      <c r="A262" s="48"/>
      <c r="B262" s="59" t="s">
        <v>493</v>
      </c>
      <c r="C262" s="59" t="s">
        <v>494</v>
      </c>
      <c r="D262" s="60">
        <v>0</v>
      </c>
      <c r="E262" s="60">
        <v>0</v>
      </c>
      <c r="F262" s="60">
        <f>+D262+E262</f>
        <v>0</v>
      </c>
      <c r="G262" s="60">
        <v>0</v>
      </c>
      <c r="H262" s="60">
        <v>0</v>
      </c>
      <c r="I262" s="60">
        <f t="shared" si="99"/>
        <v>0</v>
      </c>
      <c r="J262" s="60">
        <f t="shared" si="100"/>
        <v>0</v>
      </c>
      <c r="K262" s="48"/>
      <c r="L262" s="48"/>
      <c r="M262" s="86">
        <v>0</v>
      </c>
      <c r="N262" s="58">
        <f t="shared" si="76"/>
        <v>0</v>
      </c>
      <c r="P262" s="48"/>
      <c r="Q262" s="48"/>
      <c r="R262" s="48"/>
      <c r="T262" s="48"/>
      <c r="U262" s="48"/>
      <c r="V262" s="48"/>
      <c r="X262" s="48"/>
      <c r="Y262" s="48"/>
      <c r="Z262" s="48"/>
      <c r="AB262" s="48"/>
      <c r="AC262" s="48"/>
      <c r="AD262" s="48"/>
      <c r="AF262" s="48"/>
      <c r="AG262" s="48"/>
      <c r="AH262" s="48"/>
      <c r="AJ262" s="48"/>
      <c r="AK262" s="48"/>
      <c r="AL262" s="48"/>
      <c r="AN262" s="48"/>
      <c r="AO262" s="48"/>
      <c r="AP262" s="48"/>
      <c r="AR262" s="48"/>
      <c r="AS262" s="48"/>
      <c r="AT262" s="48"/>
      <c r="AV262" s="48"/>
      <c r="AW262" s="48"/>
      <c r="AX262" s="48"/>
      <c r="AZ262" s="48"/>
      <c r="BA262" s="48"/>
      <c r="BB262" s="48"/>
      <c r="BD262" s="48"/>
      <c r="BE262" s="48"/>
      <c r="BF262" s="48"/>
      <c r="BH262" s="48"/>
      <c r="BI262" s="48"/>
      <c r="BJ262" s="48"/>
      <c r="BL262" s="48"/>
      <c r="BM262" s="48"/>
      <c r="BN262" s="48"/>
      <c r="BP262" s="48"/>
      <c r="BQ262" s="48"/>
      <c r="BR262" s="48"/>
      <c r="BT262" s="48"/>
      <c r="BU262" s="48"/>
      <c r="BV262" s="48"/>
      <c r="BX262" s="48"/>
      <c r="BY262" s="48"/>
      <c r="BZ262" s="48"/>
      <c r="CB262" s="48"/>
      <c r="CC262" s="48"/>
      <c r="CD262" s="48"/>
      <c r="CF262" s="48"/>
      <c r="CG262" s="48"/>
      <c r="CH262" s="48"/>
      <c r="CJ262" s="48"/>
      <c r="CK262" s="48"/>
      <c r="CL262" s="48"/>
      <c r="CN262" s="48"/>
      <c r="CO262" s="48"/>
      <c r="CP262" s="48"/>
      <c r="CR262" s="48"/>
      <c r="CS262" s="48"/>
      <c r="CT262" s="48"/>
      <c r="CV262" s="48"/>
      <c r="CW262" s="48"/>
      <c r="CX262" s="48"/>
      <c r="CZ262" s="48"/>
      <c r="DA262" s="48"/>
      <c r="DB262" s="48"/>
      <c r="DD262" s="48"/>
      <c r="DE262" s="48"/>
      <c r="DF262" s="48"/>
      <c r="DH262" s="48"/>
      <c r="DI262" s="48"/>
      <c r="DJ262" s="48"/>
      <c r="DL262" s="48"/>
      <c r="DM262" s="48"/>
      <c r="DN262" s="48"/>
      <c r="DP262" s="48"/>
      <c r="DQ262" s="48"/>
      <c r="DR262" s="48"/>
      <c r="DT262" s="48"/>
      <c r="DU262" s="48"/>
      <c r="DV262" s="48"/>
      <c r="DX262" s="48"/>
      <c r="DY262" s="48"/>
      <c r="DZ262" s="48"/>
      <c r="EB262" s="48"/>
      <c r="EC262" s="48"/>
      <c r="ED262" s="48"/>
      <c r="EF262" s="48"/>
      <c r="EG262" s="48"/>
      <c r="EH262" s="48"/>
      <c r="EJ262" s="48"/>
      <c r="EK262" s="48"/>
      <c r="EL262" s="48"/>
      <c r="EN262" s="48"/>
      <c r="EO262" s="48"/>
      <c r="EP262" s="48"/>
    </row>
    <row r="263" spans="1:146" s="50" customFormat="1" ht="15" hidden="1" customHeight="1" x14ac:dyDescent="0.2">
      <c r="A263" s="48"/>
      <c r="B263" s="59" t="s">
        <v>495</v>
      </c>
      <c r="C263" s="59" t="s">
        <v>496</v>
      </c>
      <c r="D263" s="60">
        <v>0</v>
      </c>
      <c r="E263" s="60">
        <v>0</v>
      </c>
      <c r="F263" s="60">
        <f>+D263+E263</f>
        <v>0</v>
      </c>
      <c r="G263" s="60">
        <v>0</v>
      </c>
      <c r="H263" s="60">
        <v>0</v>
      </c>
      <c r="I263" s="60">
        <f t="shared" si="99"/>
        <v>0</v>
      </c>
      <c r="J263" s="60">
        <f t="shared" si="100"/>
        <v>0</v>
      </c>
      <c r="K263" s="48"/>
      <c r="L263" s="48"/>
      <c r="M263" s="86">
        <v>0</v>
      </c>
      <c r="N263" s="58">
        <f t="shared" ref="N263:N326" si="103">+I263-M263</f>
        <v>0</v>
      </c>
      <c r="P263" s="48"/>
      <c r="Q263" s="48"/>
      <c r="R263" s="48"/>
      <c r="T263" s="48"/>
      <c r="U263" s="48"/>
      <c r="V263" s="48"/>
      <c r="X263" s="48"/>
      <c r="Y263" s="48"/>
      <c r="Z263" s="48"/>
      <c r="AB263" s="48"/>
      <c r="AC263" s="48"/>
      <c r="AD263" s="48"/>
      <c r="AF263" s="48"/>
      <c r="AG263" s="48"/>
      <c r="AH263" s="48"/>
      <c r="AJ263" s="48"/>
      <c r="AK263" s="48"/>
      <c r="AL263" s="48"/>
      <c r="AN263" s="48"/>
      <c r="AO263" s="48"/>
      <c r="AP263" s="48"/>
      <c r="AR263" s="48"/>
      <c r="AS263" s="48"/>
      <c r="AT263" s="48"/>
      <c r="AV263" s="48"/>
      <c r="AW263" s="48"/>
      <c r="AX263" s="48"/>
      <c r="AZ263" s="48"/>
      <c r="BA263" s="48"/>
      <c r="BB263" s="48"/>
      <c r="BD263" s="48"/>
      <c r="BE263" s="48"/>
      <c r="BF263" s="48"/>
      <c r="BH263" s="48"/>
      <c r="BI263" s="48"/>
      <c r="BJ263" s="48"/>
      <c r="BL263" s="48"/>
      <c r="BM263" s="48"/>
      <c r="BN263" s="48"/>
      <c r="BP263" s="48"/>
      <c r="BQ263" s="48"/>
      <c r="BR263" s="48"/>
      <c r="BT263" s="48"/>
      <c r="BU263" s="48"/>
      <c r="BV263" s="48"/>
      <c r="BX263" s="48"/>
      <c r="BY263" s="48"/>
      <c r="BZ263" s="48"/>
      <c r="CB263" s="48"/>
      <c r="CC263" s="48"/>
      <c r="CD263" s="48"/>
      <c r="CF263" s="48"/>
      <c r="CG263" s="48"/>
      <c r="CH263" s="48"/>
      <c r="CJ263" s="48"/>
      <c r="CK263" s="48"/>
      <c r="CL263" s="48"/>
      <c r="CN263" s="48"/>
      <c r="CO263" s="48"/>
      <c r="CP263" s="48"/>
      <c r="CR263" s="48"/>
      <c r="CS263" s="48"/>
      <c r="CT263" s="48"/>
      <c r="CV263" s="48"/>
      <c r="CW263" s="48"/>
      <c r="CX263" s="48"/>
      <c r="CZ263" s="48"/>
      <c r="DA263" s="48"/>
      <c r="DB263" s="48"/>
      <c r="DD263" s="48"/>
      <c r="DE263" s="48"/>
      <c r="DF263" s="48"/>
      <c r="DH263" s="48"/>
      <c r="DI263" s="48"/>
      <c r="DJ263" s="48"/>
      <c r="DL263" s="48"/>
      <c r="DM263" s="48"/>
      <c r="DN263" s="48"/>
      <c r="DP263" s="48"/>
      <c r="DQ263" s="48"/>
      <c r="DR263" s="48"/>
      <c r="DT263" s="48"/>
      <c r="DU263" s="48"/>
      <c r="DV263" s="48"/>
      <c r="DX263" s="48"/>
      <c r="DY263" s="48"/>
      <c r="DZ263" s="48"/>
      <c r="EB263" s="48"/>
      <c r="EC263" s="48"/>
      <c r="ED263" s="48"/>
      <c r="EF263" s="48"/>
      <c r="EG263" s="48"/>
      <c r="EH263" s="48"/>
      <c r="EJ263" s="48"/>
      <c r="EK263" s="48"/>
      <c r="EL263" s="48"/>
      <c r="EN263" s="48"/>
      <c r="EO263" s="48"/>
      <c r="EP263" s="48"/>
    </row>
    <row r="264" spans="1:146" s="50" customFormat="1" ht="15" hidden="1" customHeight="1" x14ac:dyDescent="0.2">
      <c r="A264" s="48"/>
      <c r="B264" s="59" t="s">
        <v>497</v>
      </c>
      <c r="C264" s="59" t="s">
        <v>498</v>
      </c>
      <c r="D264" s="60">
        <v>0</v>
      </c>
      <c r="E264" s="60">
        <v>0</v>
      </c>
      <c r="F264" s="60">
        <f>+D264+E264</f>
        <v>0</v>
      </c>
      <c r="G264" s="60">
        <v>0</v>
      </c>
      <c r="H264" s="60">
        <v>0</v>
      </c>
      <c r="I264" s="60">
        <f t="shared" si="99"/>
        <v>0</v>
      </c>
      <c r="J264" s="60">
        <f t="shared" si="100"/>
        <v>0</v>
      </c>
      <c r="K264" s="48"/>
      <c r="L264" s="48"/>
      <c r="M264" s="86">
        <v>0</v>
      </c>
      <c r="N264" s="58">
        <f t="shared" si="103"/>
        <v>0</v>
      </c>
      <c r="P264" s="48"/>
      <c r="Q264" s="48"/>
      <c r="R264" s="48"/>
      <c r="T264" s="48"/>
      <c r="U264" s="48"/>
      <c r="V264" s="48"/>
      <c r="X264" s="48"/>
      <c r="Y264" s="48"/>
      <c r="Z264" s="48"/>
      <c r="AB264" s="48"/>
      <c r="AC264" s="48"/>
      <c r="AD264" s="48"/>
      <c r="AF264" s="48"/>
      <c r="AG264" s="48"/>
      <c r="AH264" s="48"/>
      <c r="AJ264" s="48"/>
      <c r="AK264" s="48"/>
      <c r="AL264" s="48"/>
      <c r="AN264" s="48"/>
      <c r="AO264" s="48"/>
      <c r="AP264" s="48"/>
      <c r="AR264" s="48"/>
      <c r="AS264" s="48"/>
      <c r="AT264" s="48"/>
      <c r="AV264" s="48"/>
      <c r="AW264" s="48"/>
      <c r="AX264" s="48"/>
      <c r="AZ264" s="48"/>
      <c r="BA264" s="48"/>
      <c r="BB264" s="48"/>
      <c r="BD264" s="48"/>
      <c r="BE264" s="48"/>
      <c r="BF264" s="48"/>
      <c r="BH264" s="48"/>
      <c r="BI264" s="48"/>
      <c r="BJ264" s="48"/>
      <c r="BL264" s="48"/>
      <c r="BM264" s="48"/>
      <c r="BN264" s="48"/>
      <c r="BP264" s="48"/>
      <c r="BQ264" s="48"/>
      <c r="BR264" s="48"/>
      <c r="BT264" s="48"/>
      <c r="BU264" s="48"/>
      <c r="BV264" s="48"/>
      <c r="BX264" s="48"/>
      <c r="BY264" s="48"/>
      <c r="BZ264" s="48"/>
      <c r="CB264" s="48"/>
      <c r="CC264" s="48"/>
      <c r="CD264" s="48"/>
      <c r="CF264" s="48"/>
      <c r="CG264" s="48"/>
      <c r="CH264" s="48"/>
      <c r="CJ264" s="48"/>
      <c r="CK264" s="48"/>
      <c r="CL264" s="48"/>
      <c r="CN264" s="48"/>
      <c r="CO264" s="48"/>
      <c r="CP264" s="48"/>
      <c r="CR264" s="48"/>
      <c r="CS264" s="48"/>
      <c r="CT264" s="48"/>
      <c r="CV264" s="48"/>
      <c r="CW264" s="48"/>
      <c r="CX264" s="48"/>
      <c r="CZ264" s="48"/>
      <c r="DA264" s="48"/>
      <c r="DB264" s="48"/>
      <c r="DD264" s="48"/>
      <c r="DE264" s="48"/>
      <c r="DF264" s="48"/>
      <c r="DH264" s="48"/>
      <c r="DI264" s="48"/>
      <c r="DJ264" s="48"/>
      <c r="DL264" s="48"/>
      <c r="DM264" s="48"/>
      <c r="DN264" s="48"/>
      <c r="DP264" s="48"/>
      <c r="DQ264" s="48"/>
      <c r="DR264" s="48"/>
      <c r="DT264" s="48"/>
      <c r="DU264" s="48"/>
      <c r="DV264" s="48"/>
      <c r="DX264" s="48"/>
      <c r="DY264" s="48"/>
      <c r="DZ264" s="48"/>
      <c r="EB264" s="48"/>
      <c r="EC264" s="48"/>
      <c r="ED264" s="48"/>
      <c r="EF264" s="48"/>
      <c r="EG264" s="48"/>
      <c r="EH264" s="48"/>
      <c r="EJ264" s="48"/>
      <c r="EK264" s="48"/>
      <c r="EL264" s="48"/>
      <c r="EN264" s="48"/>
      <c r="EO264" s="48"/>
      <c r="EP264" s="48"/>
    </row>
    <row r="265" spans="1:146" s="57" customFormat="1" ht="15" hidden="1" customHeight="1" x14ac:dyDescent="0.2">
      <c r="A265" s="53"/>
      <c r="B265" s="55" t="s">
        <v>499</v>
      </c>
      <c r="C265" s="55" t="s">
        <v>500</v>
      </c>
      <c r="D265" s="56">
        <f t="shared" ref="D265:J265" si="104">+D266</f>
        <v>0</v>
      </c>
      <c r="E265" s="56">
        <f t="shared" si="104"/>
        <v>0</v>
      </c>
      <c r="F265" s="56">
        <f t="shared" si="104"/>
        <v>0</v>
      </c>
      <c r="G265" s="56">
        <f t="shared" si="104"/>
        <v>0</v>
      </c>
      <c r="H265" s="56">
        <f t="shared" si="104"/>
        <v>0</v>
      </c>
      <c r="I265" s="56">
        <f t="shared" si="104"/>
        <v>0</v>
      </c>
      <c r="J265" s="56">
        <f t="shared" si="104"/>
        <v>0</v>
      </c>
      <c r="K265" s="53"/>
      <c r="L265" s="53"/>
      <c r="M265" s="58">
        <v>0</v>
      </c>
      <c r="N265" s="58">
        <f t="shared" si="103"/>
        <v>0</v>
      </c>
      <c r="P265" s="53"/>
      <c r="Q265" s="53"/>
      <c r="R265" s="53"/>
      <c r="T265" s="53"/>
      <c r="U265" s="53"/>
      <c r="V265" s="53"/>
      <c r="X265" s="53"/>
      <c r="Y265" s="53"/>
      <c r="Z265" s="53"/>
      <c r="AB265" s="53"/>
      <c r="AC265" s="53"/>
      <c r="AD265" s="53"/>
      <c r="AF265" s="53"/>
      <c r="AG265" s="53"/>
      <c r="AH265" s="53"/>
      <c r="AJ265" s="53"/>
      <c r="AK265" s="53"/>
      <c r="AL265" s="53"/>
      <c r="AN265" s="53"/>
      <c r="AO265" s="53"/>
      <c r="AP265" s="53"/>
      <c r="AR265" s="53"/>
      <c r="AS265" s="53"/>
      <c r="AT265" s="53"/>
      <c r="AV265" s="53"/>
      <c r="AW265" s="53"/>
      <c r="AX265" s="53"/>
      <c r="AZ265" s="53"/>
      <c r="BA265" s="53"/>
      <c r="BB265" s="53"/>
      <c r="BD265" s="53"/>
      <c r="BE265" s="53"/>
      <c r="BF265" s="53"/>
      <c r="BH265" s="53"/>
      <c r="BI265" s="53"/>
      <c r="BJ265" s="53"/>
      <c r="BL265" s="53"/>
      <c r="BM265" s="53"/>
      <c r="BN265" s="53"/>
      <c r="BP265" s="53"/>
      <c r="BQ265" s="53"/>
      <c r="BR265" s="53"/>
      <c r="BT265" s="53"/>
      <c r="BU265" s="53"/>
      <c r="BV265" s="53"/>
      <c r="BX265" s="53"/>
      <c r="BY265" s="53"/>
      <c r="BZ265" s="53"/>
      <c r="CB265" s="53"/>
      <c r="CC265" s="53"/>
      <c r="CD265" s="53"/>
      <c r="CF265" s="53"/>
      <c r="CG265" s="53"/>
      <c r="CH265" s="53"/>
      <c r="CJ265" s="53"/>
      <c r="CK265" s="53"/>
      <c r="CL265" s="53"/>
      <c r="CN265" s="53"/>
      <c r="CO265" s="53"/>
      <c r="CP265" s="53"/>
      <c r="CR265" s="53"/>
      <c r="CS265" s="53"/>
      <c r="CT265" s="53"/>
      <c r="CV265" s="53"/>
      <c r="CW265" s="53"/>
      <c r="CX265" s="53"/>
      <c r="CZ265" s="53"/>
      <c r="DA265" s="53"/>
      <c r="DB265" s="53"/>
      <c r="DD265" s="53"/>
      <c r="DE265" s="53"/>
      <c r="DF265" s="53"/>
      <c r="DH265" s="53"/>
      <c r="DI265" s="53"/>
      <c r="DJ265" s="53"/>
      <c r="DL265" s="53"/>
      <c r="DM265" s="53"/>
      <c r="DN265" s="53"/>
      <c r="DP265" s="53"/>
      <c r="DQ265" s="53"/>
      <c r="DR265" s="53"/>
      <c r="DT265" s="53"/>
      <c r="DU265" s="53"/>
      <c r="DV265" s="53"/>
      <c r="DX265" s="53"/>
      <c r="DY265" s="53"/>
      <c r="DZ265" s="53"/>
      <c r="EB265" s="53"/>
      <c r="EC265" s="53"/>
      <c r="ED265" s="53"/>
      <c r="EF265" s="53"/>
      <c r="EG265" s="53"/>
      <c r="EH265" s="53"/>
      <c r="EJ265" s="53"/>
      <c r="EK265" s="53"/>
      <c r="EL265" s="53"/>
      <c r="EN265" s="53"/>
      <c r="EO265" s="53"/>
      <c r="EP265" s="53"/>
    </row>
    <row r="266" spans="1:146" s="50" customFormat="1" ht="15" hidden="1" customHeight="1" x14ac:dyDescent="0.2">
      <c r="A266" s="48"/>
      <c r="B266" s="59" t="s">
        <v>501</v>
      </c>
      <c r="C266" s="59" t="s">
        <v>502</v>
      </c>
      <c r="D266" s="60">
        <v>0</v>
      </c>
      <c r="E266" s="60">
        <v>0</v>
      </c>
      <c r="F266" s="60">
        <f>+D266+E266</f>
        <v>0</v>
      </c>
      <c r="G266" s="60">
        <v>0</v>
      </c>
      <c r="H266" s="60">
        <v>0</v>
      </c>
      <c r="I266" s="60">
        <f t="shared" si="99"/>
        <v>0</v>
      </c>
      <c r="J266" s="60">
        <f t="shared" si="100"/>
        <v>0</v>
      </c>
      <c r="K266" s="48"/>
      <c r="L266" s="48"/>
      <c r="M266" s="86">
        <v>0</v>
      </c>
      <c r="N266" s="58">
        <f t="shared" si="103"/>
        <v>0</v>
      </c>
      <c r="P266" s="48"/>
      <c r="Q266" s="48"/>
      <c r="R266" s="48"/>
      <c r="T266" s="48"/>
      <c r="U266" s="48"/>
      <c r="V266" s="48"/>
      <c r="X266" s="48"/>
      <c r="Y266" s="48"/>
      <c r="Z266" s="48"/>
      <c r="AB266" s="48"/>
      <c r="AC266" s="48"/>
      <c r="AD266" s="48"/>
      <c r="AF266" s="48"/>
      <c r="AG266" s="48"/>
      <c r="AH266" s="48"/>
      <c r="AJ266" s="48"/>
      <c r="AK266" s="48"/>
      <c r="AL266" s="48"/>
      <c r="AN266" s="48"/>
      <c r="AO266" s="48"/>
      <c r="AP266" s="48"/>
      <c r="AR266" s="48"/>
      <c r="AS266" s="48"/>
      <c r="AT266" s="48"/>
      <c r="AV266" s="48"/>
      <c r="AW266" s="48"/>
      <c r="AX266" s="48"/>
      <c r="AZ266" s="48"/>
      <c r="BA266" s="48"/>
      <c r="BB266" s="48"/>
      <c r="BD266" s="48"/>
      <c r="BE266" s="48"/>
      <c r="BF266" s="48"/>
      <c r="BH266" s="48"/>
      <c r="BI266" s="48"/>
      <c r="BJ266" s="48"/>
      <c r="BL266" s="48"/>
      <c r="BM266" s="48"/>
      <c r="BN266" s="48"/>
      <c r="BP266" s="48"/>
      <c r="BQ266" s="48"/>
      <c r="BR266" s="48"/>
      <c r="BT266" s="48"/>
      <c r="BU266" s="48"/>
      <c r="BV266" s="48"/>
      <c r="BX266" s="48"/>
      <c r="BY266" s="48"/>
      <c r="BZ266" s="48"/>
      <c r="CB266" s="48"/>
      <c r="CC266" s="48"/>
      <c r="CD266" s="48"/>
      <c r="CF266" s="48"/>
      <c r="CG266" s="48"/>
      <c r="CH266" s="48"/>
      <c r="CJ266" s="48"/>
      <c r="CK266" s="48"/>
      <c r="CL266" s="48"/>
      <c r="CN266" s="48"/>
      <c r="CO266" s="48"/>
      <c r="CP266" s="48"/>
      <c r="CR266" s="48"/>
      <c r="CS266" s="48"/>
      <c r="CT266" s="48"/>
      <c r="CV266" s="48"/>
      <c r="CW266" s="48"/>
      <c r="CX266" s="48"/>
      <c r="CZ266" s="48"/>
      <c r="DA266" s="48"/>
      <c r="DB266" s="48"/>
      <c r="DD266" s="48"/>
      <c r="DE266" s="48"/>
      <c r="DF266" s="48"/>
      <c r="DH266" s="48"/>
      <c r="DI266" s="48"/>
      <c r="DJ266" s="48"/>
      <c r="DL266" s="48"/>
      <c r="DM266" s="48"/>
      <c r="DN266" s="48"/>
      <c r="DP266" s="48"/>
      <c r="DQ266" s="48"/>
      <c r="DR266" s="48"/>
      <c r="DT266" s="48"/>
      <c r="DU266" s="48"/>
      <c r="DV266" s="48"/>
      <c r="DX266" s="48"/>
      <c r="DY266" s="48"/>
      <c r="DZ266" s="48"/>
      <c r="EB266" s="48"/>
      <c r="EC266" s="48"/>
      <c r="ED266" s="48"/>
      <c r="EF266" s="48"/>
      <c r="EG266" s="48"/>
      <c r="EH266" s="48"/>
      <c r="EJ266" s="48"/>
      <c r="EK266" s="48"/>
      <c r="EL266" s="48"/>
      <c r="EN266" s="48"/>
      <c r="EO266" s="48"/>
      <c r="EP266" s="48"/>
    </row>
    <row r="267" spans="1:146" s="57" customFormat="1" ht="15" hidden="1" customHeight="1" x14ac:dyDescent="0.2">
      <c r="A267" s="53"/>
      <c r="B267" s="55" t="s">
        <v>503</v>
      </c>
      <c r="C267" s="55" t="s">
        <v>504</v>
      </c>
      <c r="D267" s="56">
        <f t="shared" ref="D267:J267" si="105">+D268+D269+D270</f>
        <v>0</v>
      </c>
      <c r="E267" s="56">
        <f t="shared" si="105"/>
        <v>0</v>
      </c>
      <c r="F267" s="56">
        <f t="shared" si="105"/>
        <v>0</v>
      </c>
      <c r="G267" s="56">
        <f t="shared" si="105"/>
        <v>0</v>
      </c>
      <c r="H267" s="56">
        <f t="shared" si="105"/>
        <v>0</v>
      </c>
      <c r="I267" s="56">
        <f t="shared" si="105"/>
        <v>0</v>
      </c>
      <c r="J267" s="56">
        <f t="shared" si="105"/>
        <v>0</v>
      </c>
      <c r="K267" s="53"/>
      <c r="L267" s="53"/>
      <c r="M267" s="58">
        <v>0</v>
      </c>
      <c r="N267" s="58">
        <f t="shared" si="103"/>
        <v>0</v>
      </c>
      <c r="P267" s="53"/>
      <c r="Q267" s="53"/>
      <c r="R267" s="53"/>
      <c r="T267" s="53"/>
      <c r="U267" s="53"/>
      <c r="V267" s="53"/>
      <c r="X267" s="53"/>
      <c r="Y267" s="53"/>
      <c r="Z267" s="53"/>
      <c r="AB267" s="53"/>
      <c r="AC267" s="53"/>
      <c r="AD267" s="53"/>
      <c r="AF267" s="53"/>
      <c r="AG267" s="53"/>
      <c r="AH267" s="53"/>
      <c r="AJ267" s="53"/>
      <c r="AK267" s="53"/>
      <c r="AL267" s="53"/>
      <c r="AN267" s="53"/>
      <c r="AO267" s="53"/>
      <c r="AP267" s="53"/>
      <c r="AR267" s="53"/>
      <c r="AS267" s="53"/>
      <c r="AT267" s="53"/>
      <c r="AV267" s="53"/>
      <c r="AW267" s="53"/>
      <c r="AX267" s="53"/>
      <c r="AZ267" s="53"/>
      <c r="BA267" s="53"/>
      <c r="BB267" s="53"/>
      <c r="BD267" s="53"/>
      <c r="BE267" s="53"/>
      <c r="BF267" s="53"/>
      <c r="BH267" s="53"/>
      <c r="BI267" s="53"/>
      <c r="BJ267" s="53"/>
      <c r="BL267" s="53"/>
      <c r="BM267" s="53"/>
      <c r="BN267" s="53"/>
      <c r="BP267" s="53"/>
      <c r="BQ267" s="53"/>
      <c r="BR267" s="53"/>
      <c r="BT267" s="53"/>
      <c r="BU267" s="53"/>
      <c r="BV267" s="53"/>
      <c r="BX267" s="53"/>
      <c r="BY267" s="53"/>
      <c r="BZ267" s="53"/>
      <c r="CB267" s="53"/>
      <c r="CC267" s="53"/>
      <c r="CD267" s="53"/>
      <c r="CF267" s="53"/>
      <c r="CG267" s="53"/>
      <c r="CH267" s="53"/>
      <c r="CJ267" s="53"/>
      <c r="CK267" s="53"/>
      <c r="CL267" s="53"/>
      <c r="CN267" s="53"/>
      <c r="CO267" s="53"/>
      <c r="CP267" s="53"/>
      <c r="CR267" s="53"/>
      <c r="CS267" s="53"/>
      <c r="CT267" s="53"/>
      <c r="CV267" s="53"/>
      <c r="CW267" s="53"/>
      <c r="CX267" s="53"/>
      <c r="CZ267" s="53"/>
      <c r="DA267" s="53"/>
      <c r="DB267" s="53"/>
      <c r="DD267" s="53"/>
      <c r="DE267" s="53"/>
      <c r="DF267" s="53"/>
      <c r="DH267" s="53"/>
      <c r="DI267" s="53"/>
      <c r="DJ267" s="53"/>
      <c r="DL267" s="53"/>
      <c r="DM267" s="53"/>
      <c r="DN267" s="53"/>
      <c r="DP267" s="53"/>
      <c r="DQ267" s="53"/>
      <c r="DR267" s="53"/>
      <c r="DT267" s="53"/>
      <c r="DU267" s="53"/>
      <c r="DV267" s="53"/>
      <c r="DX267" s="53"/>
      <c r="DY267" s="53"/>
      <c r="DZ267" s="53"/>
      <c r="EB267" s="53"/>
      <c r="EC267" s="53"/>
      <c r="ED267" s="53"/>
      <c r="EF267" s="53"/>
      <c r="EG267" s="53"/>
      <c r="EH267" s="53"/>
      <c r="EJ267" s="53"/>
      <c r="EK267" s="53"/>
      <c r="EL267" s="53"/>
      <c r="EN267" s="53"/>
      <c r="EO267" s="53"/>
      <c r="EP267" s="53"/>
    </row>
    <row r="268" spans="1:146" s="50" customFormat="1" ht="15" hidden="1" customHeight="1" x14ac:dyDescent="0.2">
      <c r="A268" s="48"/>
      <c r="B268" s="59" t="s">
        <v>505</v>
      </c>
      <c r="C268" s="59" t="s">
        <v>506</v>
      </c>
      <c r="D268" s="60">
        <v>0</v>
      </c>
      <c r="E268" s="60">
        <v>0</v>
      </c>
      <c r="F268" s="60">
        <f>+D268+E268</f>
        <v>0</v>
      </c>
      <c r="G268" s="60">
        <v>0</v>
      </c>
      <c r="H268" s="60">
        <v>0</v>
      </c>
      <c r="I268" s="60">
        <f t="shared" si="99"/>
        <v>0</v>
      </c>
      <c r="J268" s="60">
        <f t="shared" si="100"/>
        <v>0</v>
      </c>
      <c r="K268" s="48"/>
      <c r="L268" s="48"/>
      <c r="M268" s="86">
        <v>0</v>
      </c>
      <c r="N268" s="58">
        <f t="shared" si="103"/>
        <v>0</v>
      </c>
      <c r="P268" s="48"/>
      <c r="Q268" s="48"/>
      <c r="R268" s="48"/>
      <c r="T268" s="48"/>
      <c r="U268" s="48"/>
      <c r="V268" s="48"/>
      <c r="X268" s="48"/>
      <c r="Y268" s="48"/>
      <c r="Z268" s="48"/>
      <c r="AB268" s="48"/>
      <c r="AC268" s="48"/>
      <c r="AD268" s="48"/>
      <c r="AF268" s="48"/>
      <c r="AG268" s="48"/>
      <c r="AH268" s="48"/>
      <c r="AJ268" s="48"/>
      <c r="AK268" s="48"/>
      <c r="AL268" s="48"/>
      <c r="AN268" s="48"/>
      <c r="AO268" s="48"/>
      <c r="AP268" s="48"/>
      <c r="AR268" s="48"/>
      <c r="AS268" s="48"/>
      <c r="AT268" s="48"/>
      <c r="AV268" s="48"/>
      <c r="AW268" s="48"/>
      <c r="AX268" s="48"/>
      <c r="AZ268" s="48"/>
      <c r="BA268" s="48"/>
      <c r="BB268" s="48"/>
      <c r="BD268" s="48"/>
      <c r="BE268" s="48"/>
      <c r="BF268" s="48"/>
      <c r="BH268" s="48"/>
      <c r="BI268" s="48"/>
      <c r="BJ268" s="48"/>
      <c r="BL268" s="48"/>
      <c r="BM268" s="48"/>
      <c r="BN268" s="48"/>
      <c r="BP268" s="48"/>
      <c r="BQ268" s="48"/>
      <c r="BR268" s="48"/>
      <c r="BT268" s="48"/>
      <c r="BU268" s="48"/>
      <c r="BV268" s="48"/>
      <c r="BX268" s="48"/>
      <c r="BY268" s="48"/>
      <c r="BZ268" s="48"/>
      <c r="CB268" s="48"/>
      <c r="CC268" s="48"/>
      <c r="CD268" s="48"/>
      <c r="CF268" s="48"/>
      <c r="CG268" s="48"/>
      <c r="CH268" s="48"/>
      <c r="CJ268" s="48"/>
      <c r="CK268" s="48"/>
      <c r="CL268" s="48"/>
      <c r="CN268" s="48"/>
      <c r="CO268" s="48"/>
      <c r="CP268" s="48"/>
      <c r="CR268" s="48"/>
      <c r="CS268" s="48"/>
      <c r="CT268" s="48"/>
      <c r="CV268" s="48"/>
      <c r="CW268" s="48"/>
      <c r="CX268" s="48"/>
      <c r="CZ268" s="48"/>
      <c r="DA268" s="48"/>
      <c r="DB268" s="48"/>
      <c r="DD268" s="48"/>
      <c r="DE268" s="48"/>
      <c r="DF268" s="48"/>
      <c r="DH268" s="48"/>
      <c r="DI268" s="48"/>
      <c r="DJ268" s="48"/>
      <c r="DL268" s="48"/>
      <c r="DM268" s="48"/>
      <c r="DN268" s="48"/>
      <c r="DP268" s="48"/>
      <c r="DQ268" s="48"/>
      <c r="DR268" s="48"/>
      <c r="DT268" s="48"/>
      <c r="DU268" s="48"/>
      <c r="DV268" s="48"/>
      <c r="DX268" s="48"/>
      <c r="DY268" s="48"/>
      <c r="DZ268" s="48"/>
      <c r="EB268" s="48"/>
      <c r="EC268" s="48"/>
      <c r="ED268" s="48"/>
      <c r="EF268" s="48"/>
      <c r="EG268" s="48"/>
      <c r="EH268" s="48"/>
      <c r="EJ268" s="48"/>
      <c r="EK268" s="48"/>
      <c r="EL268" s="48"/>
      <c r="EN268" s="48"/>
      <c r="EO268" s="48"/>
      <c r="EP268" s="48"/>
    </row>
    <row r="269" spans="1:146" s="50" customFormat="1" ht="15" hidden="1" customHeight="1" x14ac:dyDescent="0.2">
      <c r="A269" s="48"/>
      <c r="B269" s="59" t="s">
        <v>507</v>
      </c>
      <c r="C269" s="59" t="s">
        <v>508</v>
      </c>
      <c r="D269" s="60">
        <v>0</v>
      </c>
      <c r="E269" s="60">
        <v>0</v>
      </c>
      <c r="F269" s="60">
        <f>+D269+E269</f>
        <v>0</v>
      </c>
      <c r="G269" s="60">
        <v>0</v>
      </c>
      <c r="H269" s="60">
        <v>0</v>
      </c>
      <c r="I269" s="60">
        <f t="shared" si="99"/>
        <v>0</v>
      </c>
      <c r="J269" s="60">
        <f t="shared" si="100"/>
        <v>0</v>
      </c>
      <c r="K269" s="48"/>
      <c r="L269" s="48"/>
      <c r="M269" s="86">
        <v>0</v>
      </c>
      <c r="N269" s="58">
        <f t="shared" si="103"/>
        <v>0</v>
      </c>
      <c r="P269" s="48"/>
      <c r="Q269" s="48"/>
      <c r="R269" s="48"/>
      <c r="T269" s="48"/>
      <c r="U269" s="48"/>
      <c r="V269" s="48"/>
      <c r="X269" s="48"/>
      <c r="Y269" s="48"/>
      <c r="Z269" s="48"/>
      <c r="AB269" s="48"/>
      <c r="AC269" s="48"/>
      <c r="AD269" s="48"/>
      <c r="AF269" s="48"/>
      <c r="AG269" s="48"/>
      <c r="AH269" s="48"/>
      <c r="AJ269" s="48"/>
      <c r="AK269" s="48"/>
      <c r="AL269" s="48"/>
      <c r="AN269" s="48"/>
      <c r="AO269" s="48"/>
      <c r="AP269" s="48"/>
      <c r="AR269" s="48"/>
      <c r="AS269" s="48"/>
      <c r="AT269" s="48"/>
      <c r="AV269" s="48"/>
      <c r="AW269" s="48"/>
      <c r="AX269" s="48"/>
      <c r="AZ269" s="48"/>
      <c r="BA269" s="48"/>
      <c r="BB269" s="48"/>
      <c r="BD269" s="48"/>
      <c r="BE269" s="48"/>
      <c r="BF269" s="48"/>
      <c r="BH269" s="48"/>
      <c r="BI269" s="48"/>
      <c r="BJ269" s="48"/>
      <c r="BL269" s="48"/>
      <c r="BM269" s="48"/>
      <c r="BN269" s="48"/>
      <c r="BP269" s="48"/>
      <c r="BQ269" s="48"/>
      <c r="BR269" s="48"/>
      <c r="BT269" s="48"/>
      <c r="BU269" s="48"/>
      <c r="BV269" s="48"/>
      <c r="BX269" s="48"/>
      <c r="BY269" s="48"/>
      <c r="BZ269" s="48"/>
      <c r="CB269" s="48"/>
      <c r="CC269" s="48"/>
      <c r="CD269" s="48"/>
      <c r="CF269" s="48"/>
      <c r="CG269" s="48"/>
      <c r="CH269" s="48"/>
      <c r="CJ269" s="48"/>
      <c r="CK269" s="48"/>
      <c r="CL269" s="48"/>
      <c r="CN269" s="48"/>
      <c r="CO269" s="48"/>
      <c r="CP269" s="48"/>
      <c r="CR269" s="48"/>
      <c r="CS269" s="48"/>
      <c r="CT269" s="48"/>
      <c r="CV269" s="48"/>
      <c r="CW269" s="48"/>
      <c r="CX269" s="48"/>
      <c r="CZ269" s="48"/>
      <c r="DA269" s="48"/>
      <c r="DB269" s="48"/>
      <c r="DD269" s="48"/>
      <c r="DE269" s="48"/>
      <c r="DF269" s="48"/>
      <c r="DH269" s="48"/>
      <c r="DI269" s="48"/>
      <c r="DJ269" s="48"/>
      <c r="DL269" s="48"/>
      <c r="DM269" s="48"/>
      <c r="DN269" s="48"/>
      <c r="DP269" s="48"/>
      <c r="DQ269" s="48"/>
      <c r="DR269" s="48"/>
      <c r="DT269" s="48"/>
      <c r="DU269" s="48"/>
      <c r="DV269" s="48"/>
      <c r="DX269" s="48"/>
      <c r="DY269" s="48"/>
      <c r="DZ269" s="48"/>
      <c r="EB269" s="48"/>
      <c r="EC269" s="48"/>
      <c r="ED269" s="48"/>
      <c r="EF269" s="48"/>
      <c r="EG269" s="48"/>
      <c r="EH269" s="48"/>
      <c r="EJ269" s="48"/>
      <c r="EK269" s="48"/>
      <c r="EL269" s="48"/>
      <c r="EN269" s="48"/>
      <c r="EO269" s="48"/>
      <c r="EP269" s="48"/>
    </row>
    <row r="270" spans="1:146" s="50" customFormat="1" ht="15" hidden="1" customHeight="1" x14ac:dyDescent="0.2">
      <c r="A270" s="48"/>
      <c r="B270" s="59" t="s">
        <v>509</v>
      </c>
      <c r="C270" s="59" t="s">
        <v>510</v>
      </c>
      <c r="D270" s="60">
        <v>0</v>
      </c>
      <c r="E270" s="60">
        <v>0</v>
      </c>
      <c r="F270" s="60">
        <f>+D270+E270</f>
        <v>0</v>
      </c>
      <c r="G270" s="60">
        <v>0</v>
      </c>
      <c r="H270" s="60">
        <v>0</v>
      </c>
      <c r="I270" s="60">
        <f t="shared" si="99"/>
        <v>0</v>
      </c>
      <c r="J270" s="60">
        <f t="shared" si="100"/>
        <v>0</v>
      </c>
      <c r="K270" s="48"/>
      <c r="L270" s="48"/>
      <c r="M270" s="86">
        <v>0</v>
      </c>
      <c r="N270" s="58">
        <f t="shared" si="103"/>
        <v>0</v>
      </c>
      <c r="P270" s="48"/>
      <c r="Q270" s="48"/>
      <c r="R270" s="48"/>
      <c r="T270" s="48"/>
      <c r="U270" s="48"/>
      <c r="V270" s="48"/>
      <c r="X270" s="48"/>
      <c r="Y270" s="48"/>
      <c r="Z270" s="48"/>
      <c r="AB270" s="48"/>
      <c r="AC270" s="48"/>
      <c r="AD270" s="48"/>
      <c r="AF270" s="48"/>
      <c r="AG270" s="48"/>
      <c r="AH270" s="48"/>
      <c r="AJ270" s="48"/>
      <c r="AK270" s="48"/>
      <c r="AL270" s="48"/>
      <c r="AN270" s="48"/>
      <c r="AO270" s="48"/>
      <c r="AP270" s="48"/>
      <c r="AR270" s="48"/>
      <c r="AS270" s="48"/>
      <c r="AT270" s="48"/>
      <c r="AV270" s="48"/>
      <c r="AW270" s="48"/>
      <c r="AX270" s="48"/>
      <c r="AZ270" s="48"/>
      <c r="BA270" s="48"/>
      <c r="BB270" s="48"/>
      <c r="BD270" s="48"/>
      <c r="BE270" s="48"/>
      <c r="BF270" s="48"/>
      <c r="BH270" s="48"/>
      <c r="BI270" s="48"/>
      <c r="BJ270" s="48"/>
      <c r="BL270" s="48"/>
      <c r="BM270" s="48"/>
      <c r="BN270" s="48"/>
      <c r="BP270" s="48"/>
      <c r="BQ270" s="48"/>
      <c r="BR270" s="48"/>
      <c r="BT270" s="48"/>
      <c r="BU270" s="48"/>
      <c r="BV270" s="48"/>
      <c r="BX270" s="48"/>
      <c r="BY270" s="48"/>
      <c r="BZ270" s="48"/>
      <c r="CB270" s="48"/>
      <c r="CC270" s="48"/>
      <c r="CD270" s="48"/>
      <c r="CF270" s="48"/>
      <c r="CG270" s="48"/>
      <c r="CH270" s="48"/>
      <c r="CJ270" s="48"/>
      <c r="CK270" s="48"/>
      <c r="CL270" s="48"/>
      <c r="CN270" s="48"/>
      <c r="CO270" s="48"/>
      <c r="CP270" s="48"/>
      <c r="CR270" s="48"/>
      <c r="CS270" s="48"/>
      <c r="CT270" s="48"/>
      <c r="CV270" s="48"/>
      <c r="CW270" s="48"/>
      <c r="CX270" s="48"/>
      <c r="CZ270" s="48"/>
      <c r="DA270" s="48"/>
      <c r="DB270" s="48"/>
      <c r="DD270" s="48"/>
      <c r="DE270" s="48"/>
      <c r="DF270" s="48"/>
      <c r="DH270" s="48"/>
      <c r="DI270" s="48"/>
      <c r="DJ270" s="48"/>
      <c r="DL270" s="48"/>
      <c r="DM270" s="48"/>
      <c r="DN270" s="48"/>
      <c r="DP270" s="48"/>
      <c r="DQ270" s="48"/>
      <c r="DR270" s="48"/>
      <c r="DT270" s="48"/>
      <c r="DU270" s="48"/>
      <c r="DV270" s="48"/>
      <c r="DX270" s="48"/>
      <c r="DY270" s="48"/>
      <c r="DZ270" s="48"/>
      <c r="EB270" s="48"/>
      <c r="EC270" s="48"/>
      <c r="ED270" s="48"/>
      <c r="EF270" s="48"/>
      <c r="EG270" s="48"/>
      <c r="EH270" s="48"/>
      <c r="EJ270" s="48"/>
      <c r="EK270" s="48"/>
      <c r="EL270" s="48"/>
      <c r="EN270" s="48"/>
      <c r="EO270" s="48"/>
      <c r="EP270" s="48"/>
    </row>
    <row r="271" spans="1:146" s="57" customFormat="1" ht="15" customHeight="1" x14ac:dyDescent="0.2">
      <c r="A271" s="53"/>
      <c r="B271" s="55" t="s">
        <v>511</v>
      </c>
      <c r="C271" s="55" t="s">
        <v>512</v>
      </c>
      <c r="D271" s="56">
        <f t="shared" ref="D271:J271" si="106">+D272+D286+D290+D301+D317</f>
        <v>160049865.14495581</v>
      </c>
      <c r="E271" s="56">
        <f t="shared" si="106"/>
        <v>0</v>
      </c>
      <c r="F271" s="56">
        <f t="shared" si="106"/>
        <v>160049865.14495581</v>
      </c>
      <c r="G271" s="56">
        <f t="shared" si="106"/>
        <v>0</v>
      </c>
      <c r="H271" s="56">
        <f t="shared" si="106"/>
        <v>0</v>
      </c>
      <c r="I271" s="56">
        <f t="shared" si="106"/>
        <v>0</v>
      </c>
      <c r="J271" s="56">
        <f t="shared" si="106"/>
        <v>160049865.14495581</v>
      </c>
      <c r="K271" s="92"/>
      <c r="L271" s="168"/>
      <c r="M271" s="169"/>
      <c r="N271" s="169"/>
      <c r="P271" s="53"/>
      <c r="Q271" s="53"/>
      <c r="R271" s="53"/>
      <c r="T271" s="53"/>
      <c r="U271" s="53"/>
      <c r="V271" s="53"/>
      <c r="X271" s="53"/>
      <c r="Y271" s="53"/>
      <c r="Z271" s="53"/>
      <c r="AB271" s="53"/>
      <c r="AC271" s="53"/>
      <c r="AD271" s="53"/>
      <c r="AF271" s="53"/>
      <c r="AG271" s="53"/>
      <c r="AH271" s="53"/>
      <c r="AJ271" s="53"/>
      <c r="AK271" s="53"/>
      <c r="AL271" s="53"/>
      <c r="AN271" s="53"/>
      <c r="AO271" s="53"/>
      <c r="AP271" s="53"/>
      <c r="AR271" s="53"/>
      <c r="AS271" s="53"/>
      <c r="AT271" s="53"/>
      <c r="AV271" s="53"/>
      <c r="AW271" s="53"/>
      <c r="AX271" s="53"/>
      <c r="AZ271" s="53"/>
      <c r="BA271" s="53"/>
      <c r="BB271" s="53"/>
      <c r="BD271" s="53"/>
      <c r="BE271" s="53"/>
      <c r="BF271" s="53"/>
      <c r="BH271" s="53"/>
      <c r="BI271" s="53"/>
      <c r="BJ271" s="53"/>
      <c r="BL271" s="53"/>
      <c r="BM271" s="53"/>
      <c r="BN271" s="53"/>
      <c r="BP271" s="53"/>
      <c r="BQ271" s="53"/>
      <c r="BR271" s="53"/>
      <c r="BT271" s="53"/>
      <c r="BU271" s="53"/>
      <c r="BV271" s="53"/>
      <c r="BX271" s="53"/>
      <c r="BY271" s="53"/>
      <c r="BZ271" s="53"/>
      <c r="CB271" s="53"/>
      <c r="CC271" s="53"/>
      <c r="CD271" s="53"/>
      <c r="CF271" s="53"/>
      <c r="CG271" s="53"/>
      <c r="CH271" s="53"/>
      <c r="CJ271" s="53"/>
      <c r="CK271" s="53"/>
      <c r="CL271" s="53"/>
      <c r="CN271" s="53"/>
      <c r="CO271" s="53"/>
      <c r="CP271" s="53"/>
      <c r="CR271" s="53"/>
      <c r="CS271" s="53"/>
      <c r="CT271" s="53"/>
      <c r="CV271" s="53"/>
      <c r="CW271" s="53"/>
      <c r="CX271" s="53"/>
      <c r="CZ271" s="53"/>
      <c r="DA271" s="53"/>
      <c r="DB271" s="53"/>
      <c r="DD271" s="53"/>
      <c r="DE271" s="53"/>
      <c r="DF271" s="53"/>
      <c r="DH271" s="53"/>
      <c r="DI271" s="53"/>
      <c r="DJ271" s="53"/>
      <c r="DL271" s="53"/>
      <c r="DM271" s="53"/>
      <c r="DN271" s="53"/>
      <c r="DP271" s="53"/>
      <c r="DQ271" s="53"/>
      <c r="DR271" s="53"/>
      <c r="DT271" s="53"/>
      <c r="DU271" s="53"/>
      <c r="DV271" s="53"/>
      <c r="DX271" s="53"/>
      <c r="DY271" s="53"/>
      <c r="DZ271" s="53"/>
      <c r="EB271" s="53"/>
      <c r="EC271" s="53"/>
      <c r="ED271" s="53"/>
      <c r="EF271" s="53"/>
      <c r="EG271" s="53"/>
      <c r="EH271" s="53"/>
      <c r="EJ271" s="53"/>
      <c r="EK271" s="53"/>
      <c r="EL271" s="53"/>
      <c r="EN271" s="53"/>
      <c r="EO271" s="53"/>
      <c r="EP271" s="53"/>
    </row>
    <row r="272" spans="1:146" s="57" customFormat="1" ht="15" hidden="1" customHeight="1" x14ac:dyDescent="0.2">
      <c r="A272" s="53"/>
      <c r="B272" s="55" t="s">
        <v>513</v>
      </c>
      <c r="C272" s="55" t="s">
        <v>514</v>
      </c>
      <c r="D272" s="56">
        <f t="shared" ref="D272:J272" si="107">+D273+D280</f>
        <v>0</v>
      </c>
      <c r="E272" s="56">
        <f t="shared" si="107"/>
        <v>0</v>
      </c>
      <c r="F272" s="56">
        <f t="shared" si="107"/>
        <v>0</v>
      </c>
      <c r="G272" s="56">
        <f t="shared" si="107"/>
        <v>0</v>
      </c>
      <c r="H272" s="56">
        <f t="shared" si="107"/>
        <v>0</v>
      </c>
      <c r="I272" s="56">
        <f t="shared" si="107"/>
        <v>0</v>
      </c>
      <c r="J272" s="56">
        <f t="shared" si="107"/>
        <v>0</v>
      </c>
      <c r="K272" s="53"/>
      <c r="L272" s="53"/>
      <c r="M272" s="58">
        <v>0</v>
      </c>
      <c r="N272" s="58">
        <f t="shared" si="103"/>
        <v>0</v>
      </c>
      <c r="P272" s="53"/>
      <c r="Q272" s="53"/>
      <c r="R272" s="53"/>
      <c r="T272" s="53"/>
      <c r="U272" s="53"/>
      <c r="V272" s="53"/>
      <c r="X272" s="53"/>
      <c r="Y272" s="53"/>
      <c r="Z272" s="53"/>
      <c r="AB272" s="53"/>
      <c r="AC272" s="53"/>
      <c r="AD272" s="53"/>
      <c r="AF272" s="53"/>
      <c r="AG272" s="53"/>
      <c r="AH272" s="53"/>
      <c r="AJ272" s="53"/>
      <c r="AK272" s="53"/>
      <c r="AL272" s="53"/>
      <c r="AN272" s="53"/>
      <c r="AO272" s="53"/>
      <c r="AP272" s="53"/>
      <c r="AR272" s="53"/>
      <c r="AS272" s="53"/>
      <c r="AT272" s="53"/>
      <c r="AV272" s="53"/>
      <c r="AW272" s="53"/>
      <c r="AX272" s="53"/>
      <c r="AZ272" s="53"/>
      <c r="BA272" s="53"/>
      <c r="BB272" s="53"/>
      <c r="BD272" s="53"/>
      <c r="BE272" s="53"/>
      <c r="BF272" s="53"/>
      <c r="BH272" s="53"/>
      <c r="BI272" s="53"/>
      <c r="BJ272" s="53"/>
      <c r="BL272" s="53"/>
      <c r="BM272" s="53"/>
      <c r="BN272" s="53"/>
      <c r="BP272" s="53"/>
      <c r="BQ272" s="53"/>
      <c r="BR272" s="53"/>
      <c r="BT272" s="53"/>
      <c r="BU272" s="53"/>
      <c r="BV272" s="53"/>
      <c r="BX272" s="53"/>
      <c r="BY272" s="53"/>
      <c r="BZ272" s="53"/>
      <c r="CB272" s="53"/>
      <c r="CC272" s="53"/>
      <c r="CD272" s="53"/>
      <c r="CF272" s="53"/>
      <c r="CG272" s="53"/>
      <c r="CH272" s="53"/>
      <c r="CJ272" s="53"/>
      <c r="CK272" s="53"/>
      <c r="CL272" s="53"/>
      <c r="CN272" s="53"/>
      <c r="CO272" s="53"/>
      <c r="CP272" s="53"/>
      <c r="CR272" s="53"/>
      <c r="CS272" s="53"/>
      <c r="CT272" s="53"/>
      <c r="CV272" s="53"/>
      <c r="CW272" s="53"/>
      <c r="CX272" s="53"/>
      <c r="CZ272" s="53"/>
      <c r="DA272" s="53"/>
      <c r="DB272" s="53"/>
      <c r="DD272" s="53"/>
      <c r="DE272" s="53"/>
      <c r="DF272" s="53"/>
      <c r="DH272" s="53"/>
      <c r="DI272" s="53"/>
      <c r="DJ272" s="53"/>
      <c r="DL272" s="53"/>
      <c r="DM272" s="53"/>
      <c r="DN272" s="53"/>
      <c r="DP272" s="53"/>
      <c r="DQ272" s="53"/>
      <c r="DR272" s="53"/>
      <c r="DT272" s="53"/>
      <c r="DU272" s="53"/>
      <c r="DV272" s="53"/>
      <c r="DX272" s="53"/>
      <c r="DY272" s="53"/>
      <c r="DZ272" s="53"/>
      <c r="EB272" s="53"/>
      <c r="EC272" s="53"/>
      <c r="ED272" s="53"/>
      <c r="EF272" s="53"/>
      <c r="EG272" s="53"/>
      <c r="EH272" s="53"/>
      <c r="EJ272" s="53"/>
      <c r="EK272" s="53"/>
      <c r="EL272" s="53"/>
      <c r="EN272" s="53"/>
      <c r="EO272" s="53"/>
      <c r="EP272" s="53"/>
    </row>
    <row r="273" spans="1:146" s="57" customFormat="1" ht="15" hidden="1" customHeight="1" x14ac:dyDescent="0.2">
      <c r="A273" s="53"/>
      <c r="B273" s="55" t="s">
        <v>515</v>
      </c>
      <c r="C273" s="55" t="s">
        <v>516</v>
      </c>
      <c r="D273" s="56">
        <f t="shared" ref="D273:J273" si="108">+D274+D277+D278+D279</f>
        <v>0</v>
      </c>
      <c r="E273" s="56">
        <f t="shared" si="108"/>
        <v>0</v>
      </c>
      <c r="F273" s="56">
        <f t="shared" si="108"/>
        <v>0</v>
      </c>
      <c r="G273" s="56">
        <f t="shared" si="108"/>
        <v>0</v>
      </c>
      <c r="H273" s="56">
        <f t="shared" si="108"/>
        <v>0</v>
      </c>
      <c r="I273" s="56">
        <f t="shared" si="108"/>
        <v>0</v>
      </c>
      <c r="J273" s="56">
        <f t="shared" si="108"/>
        <v>0</v>
      </c>
      <c r="K273" s="53"/>
      <c r="L273" s="53"/>
      <c r="M273" s="58">
        <v>0</v>
      </c>
      <c r="N273" s="58">
        <f t="shared" si="103"/>
        <v>0</v>
      </c>
      <c r="P273" s="53"/>
      <c r="Q273" s="53"/>
      <c r="R273" s="53"/>
      <c r="T273" s="53"/>
      <c r="U273" s="53"/>
      <c r="V273" s="53"/>
      <c r="X273" s="53"/>
      <c r="Y273" s="53"/>
      <c r="Z273" s="53"/>
      <c r="AB273" s="53"/>
      <c r="AC273" s="53"/>
      <c r="AD273" s="53"/>
      <c r="AF273" s="53"/>
      <c r="AG273" s="53"/>
      <c r="AH273" s="53"/>
      <c r="AJ273" s="53"/>
      <c r="AK273" s="53"/>
      <c r="AL273" s="53"/>
      <c r="AN273" s="53"/>
      <c r="AO273" s="53"/>
      <c r="AP273" s="53"/>
      <c r="AR273" s="53"/>
      <c r="AS273" s="53"/>
      <c r="AT273" s="53"/>
      <c r="AV273" s="53"/>
      <c r="AW273" s="53"/>
      <c r="AX273" s="53"/>
      <c r="AZ273" s="53"/>
      <c r="BA273" s="53"/>
      <c r="BB273" s="53"/>
      <c r="BD273" s="53"/>
      <c r="BE273" s="53"/>
      <c r="BF273" s="53"/>
      <c r="BH273" s="53"/>
      <c r="BI273" s="53"/>
      <c r="BJ273" s="53"/>
      <c r="BL273" s="53"/>
      <c r="BM273" s="53"/>
      <c r="BN273" s="53"/>
      <c r="BP273" s="53"/>
      <c r="BQ273" s="53"/>
      <c r="BR273" s="53"/>
      <c r="BT273" s="53"/>
      <c r="BU273" s="53"/>
      <c r="BV273" s="53"/>
      <c r="BX273" s="53"/>
      <c r="BY273" s="53"/>
      <c r="BZ273" s="53"/>
      <c r="CB273" s="53"/>
      <c r="CC273" s="53"/>
      <c r="CD273" s="53"/>
      <c r="CF273" s="53"/>
      <c r="CG273" s="53"/>
      <c r="CH273" s="53"/>
      <c r="CJ273" s="53"/>
      <c r="CK273" s="53"/>
      <c r="CL273" s="53"/>
      <c r="CN273" s="53"/>
      <c r="CO273" s="53"/>
      <c r="CP273" s="53"/>
      <c r="CR273" s="53"/>
      <c r="CS273" s="53"/>
      <c r="CT273" s="53"/>
      <c r="CV273" s="53"/>
      <c r="CW273" s="53"/>
      <c r="CX273" s="53"/>
      <c r="CZ273" s="53"/>
      <c r="DA273" s="53"/>
      <c r="DB273" s="53"/>
      <c r="DD273" s="53"/>
      <c r="DE273" s="53"/>
      <c r="DF273" s="53"/>
      <c r="DH273" s="53"/>
      <c r="DI273" s="53"/>
      <c r="DJ273" s="53"/>
      <c r="DL273" s="53"/>
      <c r="DM273" s="53"/>
      <c r="DN273" s="53"/>
      <c r="DP273" s="53"/>
      <c r="DQ273" s="53"/>
      <c r="DR273" s="53"/>
      <c r="DT273" s="53"/>
      <c r="DU273" s="53"/>
      <c r="DV273" s="53"/>
      <c r="DX273" s="53"/>
      <c r="DY273" s="53"/>
      <c r="DZ273" s="53"/>
      <c r="EB273" s="53"/>
      <c r="EC273" s="53"/>
      <c r="ED273" s="53"/>
      <c r="EF273" s="53"/>
      <c r="EG273" s="53"/>
      <c r="EH273" s="53"/>
      <c r="EJ273" s="53"/>
      <c r="EK273" s="53"/>
      <c r="EL273" s="53"/>
      <c r="EN273" s="53"/>
      <c r="EO273" s="53"/>
      <c r="EP273" s="53"/>
    </row>
    <row r="274" spans="1:146" s="57" customFormat="1" ht="15" hidden="1" customHeight="1" x14ac:dyDescent="0.2">
      <c r="A274" s="53"/>
      <c r="B274" s="55" t="s">
        <v>517</v>
      </c>
      <c r="C274" s="55" t="s">
        <v>518</v>
      </c>
      <c r="D274" s="56">
        <f t="shared" ref="D274:J274" si="109">+D275+D276</f>
        <v>0</v>
      </c>
      <c r="E274" s="56">
        <f t="shared" si="109"/>
        <v>0</v>
      </c>
      <c r="F274" s="56">
        <f t="shared" si="109"/>
        <v>0</v>
      </c>
      <c r="G274" s="56">
        <f t="shared" si="109"/>
        <v>0</v>
      </c>
      <c r="H274" s="56">
        <f t="shared" si="109"/>
        <v>0</v>
      </c>
      <c r="I274" s="56">
        <f t="shared" si="109"/>
        <v>0</v>
      </c>
      <c r="J274" s="56">
        <f t="shared" si="109"/>
        <v>0</v>
      </c>
      <c r="K274" s="53"/>
      <c r="L274" s="53"/>
      <c r="M274" s="58">
        <v>0</v>
      </c>
      <c r="N274" s="58">
        <f t="shared" si="103"/>
        <v>0</v>
      </c>
      <c r="P274" s="53"/>
      <c r="Q274" s="53"/>
      <c r="R274" s="53"/>
      <c r="T274" s="53"/>
      <c r="U274" s="53"/>
      <c r="V274" s="53"/>
      <c r="X274" s="53"/>
      <c r="Y274" s="53"/>
      <c r="Z274" s="53"/>
      <c r="AB274" s="53"/>
      <c r="AC274" s="53"/>
      <c r="AD274" s="53"/>
      <c r="AF274" s="53"/>
      <c r="AG274" s="53"/>
      <c r="AH274" s="53"/>
      <c r="AJ274" s="53"/>
      <c r="AK274" s="53"/>
      <c r="AL274" s="53"/>
      <c r="AN274" s="53"/>
      <c r="AO274" s="53"/>
      <c r="AP274" s="53"/>
      <c r="AR274" s="53"/>
      <c r="AS274" s="53"/>
      <c r="AT274" s="53"/>
      <c r="AV274" s="53"/>
      <c r="AW274" s="53"/>
      <c r="AX274" s="53"/>
      <c r="AZ274" s="53"/>
      <c r="BA274" s="53"/>
      <c r="BB274" s="53"/>
      <c r="BD274" s="53"/>
      <c r="BE274" s="53"/>
      <c r="BF274" s="53"/>
      <c r="BH274" s="53"/>
      <c r="BI274" s="53"/>
      <c r="BJ274" s="53"/>
      <c r="BL274" s="53"/>
      <c r="BM274" s="53"/>
      <c r="BN274" s="53"/>
      <c r="BP274" s="53"/>
      <c r="BQ274" s="53"/>
      <c r="BR274" s="53"/>
      <c r="BT274" s="53"/>
      <c r="BU274" s="53"/>
      <c r="BV274" s="53"/>
      <c r="BX274" s="53"/>
      <c r="BY274" s="53"/>
      <c r="BZ274" s="53"/>
      <c r="CB274" s="53"/>
      <c r="CC274" s="53"/>
      <c r="CD274" s="53"/>
      <c r="CF274" s="53"/>
      <c r="CG274" s="53"/>
      <c r="CH274" s="53"/>
      <c r="CJ274" s="53"/>
      <c r="CK274" s="53"/>
      <c r="CL274" s="53"/>
      <c r="CN274" s="53"/>
      <c r="CO274" s="53"/>
      <c r="CP274" s="53"/>
      <c r="CR274" s="53"/>
      <c r="CS274" s="53"/>
      <c r="CT274" s="53"/>
      <c r="CV274" s="53"/>
      <c r="CW274" s="53"/>
      <c r="CX274" s="53"/>
      <c r="CZ274" s="53"/>
      <c r="DA274" s="53"/>
      <c r="DB274" s="53"/>
      <c r="DD274" s="53"/>
      <c r="DE274" s="53"/>
      <c r="DF274" s="53"/>
      <c r="DH274" s="53"/>
      <c r="DI274" s="53"/>
      <c r="DJ274" s="53"/>
      <c r="DL274" s="53"/>
      <c r="DM274" s="53"/>
      <c r="DN274" s="53"/>
      <c r="DP274" s="53"/>
      <c r="DQ274" s="53"/>
      <c r="DR274" s="53"/>
      <c r="DT274" s="53"/>
      <c r="DU274" s="53"/>
      <c r="DV274" s="53"/>
      <c r="DX274" s="53"/>
      <c r="DY274" s="53"/>
      <c r="DZ274" s="53"/>
      <c r="EB274" s="53"/>
      <c r="EC274" s="53"/>
      <c r="ED274" s="53"/>
      <c r="EF274" s="53"/>
      <c r="EG274" s="53"/>
      <c r="EH274" s="53"/>
      <c r="EJ274" s="53"/>
      <c r="EK274" s="53"/>
      <c r="EL274" s="53"/>
      <c r="EN274" s="53"/>
      <c r="EO274" s="53"/>
      <c r="EP274" s="53"/>
    </row>
    <row r="275" spans="1:146" s="50" customFormat="1" ht="15" hidden="1" customHeight="1" x14ac:dyDescent="0.2">
      <c r="A275" s="48"/>
      <c r="B275" s="59" t="s">
        <v>519</v>
      </c>
      <c r="C275" s="59" t="s">
        <v>520</v>
      </c>
      <c r="D275" s="60">
        <v>0</v>
      </c>
      <c r="E275" s="60">
        <v>0</v>
      </c>
      <c r="F275" s="60">
        <f>+D275+E275</f>
        <v>0</v>
      </c>
      <c r="G275" s="60">
        <v>0</v>
      </c>
      <c r="H275" s="60">
        <v>0</v>
      </c>
      <c r="I275" s="60">
        <f>+G275+H275</f>
        <v>0</v>
      </c>
      <c r="J275" s="60">
        <f>+F275-I275</f>
        <v>0</v>
      </c>
      <c r="K275" s="48"/>
      <c r="L275" s="48"/>
      <c r="M275" s="86">
        <v>0</v>
      </c>
      <c r="N275" s="58">
        <f t="shared" si="103"/>
        <v>0</v>
      </c>
      <c r="P275" s="48"/>
      <c r="Q275" s="48"/>
      <c r="R275" s="48"/>
      <c r="T275" s="48"/>
      <c r="U275" s="48"/>
      <c r="V275" s="48"/>
      <c r="X275" s="48"/>
      <c r="Y275" s="48"/>
      <c r="Z275" s="48"/>
      <c r="AB275" s="48"/>
      <c r="AC275" s="48"/>
      <c r="AD275" s="48"/>
      <c r="AF275" s="48"/>
      <c r="AG275" s="48"/>
      <c r="AH275" s="48"/>
      <c r="AJ275" s="48"/>
      <c r="AK275" s="48"/>
      <c r="AL275" s="48"/>
      <c r="AN275" s="48"/>
      <c r="AO275" s="48"/>
      <c r="AP275" s="48"/>
      <c r="AR275" s="48"/>
      <c r="AS275" s="48"/>
      <c r="AT275" s="48"/>
      <c r="AV275" s="48"/>
      <c r="AW275" s="48"/>
      <c r="AX275" s="48"/>
      <c r="AZ275" s="48"/>
      <c r="BA275" s="48"/>
      <c r="BB275" s="48"/>
      <c r="BD275" s="48"/>
      <c r="BE275" s="48"/>
      <c r="BF275" s="48"/>
      <c r="BH275" s="48"/>
      <c r="BI275" s="48"/>
      <c r="BJ275" s="48"/>
      <c r="BL275" s="48"/>
      <c r="BM275" s="48"/>
      <c r="BN275" s="48"/>
      <c r="BP275" s="48"/>
      <c r="BQ275" s="48"/>
      <c r="BR275" s="48"/>
      <c r="BT275" s="48"/>
      <c r="BU275" s="48"/>
      <c r="BV275" s="48"/>
      <c r="BX275" s="48"/>
      <c r="BY275" s="48"/>
      <c r="BZ275" s="48"/>
      <c r="CB275" s="48"/>
      <c r="CC275" s="48"/>
      <c r="CD275" s="48"/>
      <c r="CF275" s="48"/>
      <c r="CG275" s="48"/>
      <c r="CH275" s="48"/>
      <c r="CJ275" s="48"/>
      <c r="CK275" s="48"/>
      <c r="CL275" s="48"/>
      <c r="CN275" s="48"/>
      <c r="CO275" s="48"/>
      <c r="CP275" s="48"/>
      <c r="CR275" s="48"/>
      <c r="CS275" s="48"/>
      <c r="CT275" s="48"/>
      <c r="CV275" s="48"/>
      <c r="CW275" s="48"/>
      <c r="CX275" s="48"/>
      <c r="CZ275" s="48"/>
      <c r="DA275" s="48"/>
      <c r="DB275" s="48"/>
      <c r="DD275" s="48"/>
      <c r="DE275" s="48"/>
      <c r="DF275" s="48"/>
      <c r="DH275" s="48"/>
      <c r="DI275" s="48"/>
      <c r="DJ275" s="48"/>
      <c r="DL275" s="48"/>
      <c r="DM275" s="48"/>
      <c r="DN275" s="48"/>
      <c r="DP275" s="48"/>
      <c r="DQ275" s="48"/>
      <c r="DR275" s="48"/>
      <c r="DT275" s="48"/>
      <c r="DU275" s="48"/>
      <c r="DV275" s="48"/>
      <c r="DX275" s="48"/>
      <c r="DY275" s="48"/>
      <c r="DZ275" s="48"/>
      <c r="EB275" s="48"/>
      <c r="EC275" s="48"/>
      <c r="ED275" s="48"/>
      <c r="EF275" s="48"/>
      <c r="EG275" s="48"/>
      <c r="EH275" s="48"/>
      <c r="EJ275" s="48"/>
      <c r="EK275" s="48"/>
      <c r="EL275" s="48"/>
      <c r="EN275" s="48"/>
      <c r="EO275" s="48"/>
      <c r="EP275" s="48"/>
    </row>
    <row r="276" spans="1:146" s="50" customFormat="1" ht="15" hidden="1" customHeight="1" x14ac:dyDescent="0.2">
      <c r="A276" s="48"/>
      <c r="B276" s="59" t="s">
        <v>521</v>
      </c>
      <c r="C276" s="59" t="s">
        <v>522</v>
      </c>
      <c r="D276" s="60">
        <v>0</v>
      </c>
      <c r="E276" s="60">
        <v>0</v>
      </c>
      <c r="F276" s="60">
        <f>+D276+E276</f>
        <v>0</v>
      </c>
      <c r="G276" s="60">
        <v>0</v>
      </c>
      <c r="H276" s="60">
        <v>0</v>
      </c>
      <c r="I276" s="60">
        <f>+G276+H276</f>
        <v>0</v>
      </c>
      <c r="J276" s="60">
        <f>+F276-I276</f>
        <v>0</v>
      </c>
      <c r="K276" s="48"/>
      <c r="L276" s="48"/>
      <c r="M276" s="86">
        <v>0</v>
      </c>
      <c r="N276" s="58">
        <f t="shared" si="103"/>
        <v>0</v>
      </c>
      <c r="P276" s="48"/>
      <c r="Q276" s="48"/>
      <c r="R276" s="48"/>
      <c r="T276" s="48"/>
      <c r="U276" s="48"/>
      <c r="V276" s="48"/>
      <c r="X276" s="48"/>
      <c r="Y276" s="48"/>
      <c r="Z276" s="48"/>
      <c r="AB276" s="48"/>
      <c r="AC276" s="48"/>
      <c r="AD276" s="48"/>
      <c r="AF276" s="48"/>
      <c r="AG276" s="48"/>
      <c r="AH276" s="48"/>
      <c r="AJ276" s="48"/>
      <c r="AK276" s="48"/>
      <c r="AL276" s="48"/>
      <c r="AN276" s="48"/>
      <c r="AO276" s="48"/>
      <c r="AP276" s="48"/>
      <c r="AR276" s="48"/>
      <c r="AS276" s="48"/>
      <c r="AT276" s="48"/>
      <c r="AV276" s="48"/>
      <c r="AW276" s="48"/>
      <c r="AX276" s="48"/>
      <c r="AZ276" s="48"/>
      <c r="BA276" s="48"/>
      <c r="BB276" s="48"/>
      <c r="BD276" s="48"/>
      <c r="BE276" s="48"/>
      <c r="BF276" s="48"/>
      <c r="BH276" s="48"/>
      <c r="BI276" s="48"/>
      <c r="BJ276" s="48"/>
      <c r="BL276" s="48"/>
      <c r="BM276" s="48"/>
      <c r="BN276" s="48"/>
      <c r="BP276" s="48"/>
      <c r="BQ276" s="48"/>
      <c r="BR276" s="48"/>
      <c r="BT276" s="48"/>
      <c r="BU276" s="48"/>
      <c r="BV276" s="48"/>
      <c r="BX276" s="48"/>
      <c r="BY276" s="48"/>
      <c r="BZ276" s="48"/>
      <c r="CB276" s="48"/>
      <c r="CC276" s="48"/>
      <c r="CD276" s="48"/>
      <c r="CF276" s="48"/>
      <c r="CG276" s="48"/>
      <c r="CH276" s="48"/>
      <c r="CJ276" s="48"/>
      <c r="CK276" s="48"/>
      <c r="CL276" s="48"/>
      <c r="CN276" s="48"/>
      <c r="CO276" s="48"/>
      <c r="CP276" s="48"/>
      <c r="CR276" s="48"/>
      <c r="CS276" s="48"/>
      <c r="CT276" s="48"/>
      <c r="CV276" s="48"/>
      <c r="CW276" s="48"/>
      <c r="CX276" s="48"/>
      <c r="CZ276" s="48"/>
      <c r="DA276" s="48"/>
      <c r="DB276" s="48"/>
      <c r="DD276" s="48"/>
      <c r="DE276" s="48"/>
      <c r="DF276" s="48"/>
      <c r="DH276" s="48"/>
      <c r="DI276" s="48"/>
      <c r="DJ276" s="48"/>
      <c r="DL276" s="48"/>
      <c r="DM276" s="48"/>
      <c r="DN276" s="48"/>
      <c r="DP276" s="48"/>
      <c r="DQ276" s="48"/>
      <c r="DR276" s="48"/>
      <c r="DT276" s="48"/>
      <c r="DU276" s="48"/>
      <c r="DV276" s="48"/>
      <c r="DX276" s="48"/>
      <c r="DY276" s="48"/>
      <c r="DZ276" s="48"/>
      <c r="EB276" s="48"/>
      <c r="EC276" s="48"/>
      <c r="ED276" s="48"/>
      <c r="EF276" s="48"/>
      <c r="EG276" s="48"/>
      <c r="EH276" s="48"/>
      <c r="EJ276" s="48"/>
      <c r="EK276" s="48"/>
      <c r="EL276" s="48"/>
      <c r="EN276" s="48"/>
      <c r="EO276" s="48"/>
      <c r="EP276" s="48"/>
    </row>
    <row r="277" spans="1:146" s="50" customFormat="1" ht="15" hidden="1" customHeight="1" x14ac:dyDescent="0.2">
      <c r="A277" s="48"/>
      <c r="B277" s="59" t="s">
        <v>523</v>
      </c>
      <c r="C277" s="59" t="s">
        <v>524</v>
      </c>
      <c r="D277" s="60">
        <v>0</v>
      </c>
      <c r="E277" s="60">
        <v>0</v>
      </c>
      <c r="F277" s="60">
        <f>+D277+E277</f>
        <v>0</v>
      </c>
      <c r="G277" s="60">
        <v>0</v>
      </c>
      <c r="H277" s="60">
        <v>0</v>
      </c>
      <c r="I277" s="60">
        <f>+G277+H277</f>
        <v>0</v>
      </c>
      <c r="J277" s="60">
        <f>+F277-I277</f>
        <v>0</v>
      </c>
      <c r="K277" s="48"/>
      <c r="L277" s="48"/>
      <c r="M277" s="86">
        <v>0</v>
      </c>
      <c r="N277" s="58">
        <f t="shared" si="103"/>
        <v>0</v>
      </c>
      <c r="P277" s="48"/>
      <c r="Q277" s="48"/>
      <c r="R277" s="48"/>
      <c r="T277" s="48"/>
      <c r="U277" s="48"/>
      <c r="V277" s="48"/>
      <c r="X277" s="48"/>
      <c r="Y277" s="48"/>
      <c r="Z277" s="48"/>
      <c r="AB277" s="48"/>
      <c r="AC277" s="48"/>
      <c r="AD277" s="48"/>
      <c r="AF277" s="48"/>
      <c r="AG277" s="48"/>
      <c r="AH277" s="48"/>
      <c r="AJ277" s="48"/>
      <c r="AK277" s="48"/>
      <c r="AL277" s="48"/>
      <c r="AN277" s="48"/>
      <c r="AO277" s="48"/>
      <c r="AP277" s="48"/>
      <c r="AR277" s="48"/>
      <c r="AS277" s="48"/>
      <c r="AT277" s="48"/>
      <c r="AV277" s="48"/>
      <c r="AW277" s="48"/>
      <c r="AX277" s="48"/>
      <c r="AZ277" s="48"/>
      <c r="BA277" s="48"/>
      <c r="BB277" s="48"/>
      <c r="BD277" s="48"/>
      <c r="BE277" s="48"/>
      <c r="BF277" s="48"/>
      <c r="BH277" s="48"/>
      <c r="BI277" s="48"/>
      <c r="BJ277" s="48"/>
      <c r="BL277" s="48"/>
      <c r="BM277" s="48"/>
      <c r="BN277" s="48"/>
      <c r="BP277" s="48"/>
      <c r="BQ277" s="48"/>
      <c r="BR277" s="48"/>
      <c r="BT277" s="48"/>
      <c r="BU277" s="48"/>
      <c r="BV277" s="48"/>
      <c r="BX277" s="48"/>
      <c r="BY277" s="48"/>
      <c r="BZ277" s="48"/>
      <c r="CB277" s="48"/>
      <c r="CC277" s="48"/>
      <c r="CD277" s="48"/>
      <c r="CF277" s="48"/>
      <c r="CG277" s="48"/>
      <c r="CH277" s="48"/>
      <c r="CJ277" s="48"/>
      <c r="CK277" s="48"/>
      <c r="CL277" s="48"/>
      <c r="CN277" s="48"/>
      <c r="CO277" s="48"/>
      <c r="CP277" s="48"/>
      <c r="CR277" s="48"/>
      <c r="CS277" s="48"/>
      <c r="CT277" s="48"/>
      <c r="CV277" s="48"/>
      <c r="CW277" s="48"/>
      <c r="CX277" s="48"/>
      <c r="CZ277" s="48"/>
      <c r="DA277" s="48"/>
      <c r="DB277" s="48"/>
      <c r="DD277" s="48"/>
      <c r="DE277" s="48"/>
      <c r="DF277" s="48"/>
      <c r="DH277" s="48"/>
      <c r="DI277" s="48"/>
      <c r="DJ277" s="48"/>
      <c r="DL277" s="48"/>
      <c r="DM277" s="48"/>
      <c r="DN277" s="48"/>
      <c r="DP277" s="48"/>
      <c r="DQ277" s="48"/>
      <c r="DR277" s="48"/>
      <c r="DT277" s="48"/>
      <c r="DU277" s="48"/>
      <c r="DV277" s="48"/>
      <c r="DX277" s="48"/>
      <c r="DY277" s="48"/>
      <c r="DZ277" s="48"/>
      <c r="EB277" s="48"/>
      <c r="EC277" s="48"/>
      <c r="ED277" s="48"/>
      <c r="EF277" s="48"/>
      <c r="EG277" s="48"/>
      <c r="EH277" s="48"/>
      <c r="EJ277" s="48"/>
      <c r="EK277" s="48"/>
      <c r="EL277" s="48"/>
      <c r="EN277" s="48"/>
      <c r="EO277" s="48"/>
      <c r="EP277" s="48"/>
    </row>
    <row r="278" spans="1:146" s="50" customFormat="1" ht="15" hidden="1" customHeight="1" x14ac:dyDescent="0.2">
      <c r="A278" s="48"/>
      <c r="B278" s="59" t="s">
        <v>525</v>
      </c>
      <c r="C278" s="59" t="s">
        <v>526</v>
      </c>
      <c r="D278" s="60">
        <v>0</v>
      </c>
      <c r="E278" s="60">
        <v>0</v>
      </c>
      <c r="F278" s="60">
        <f>+D278+E278</f>
        <v>0</v>
      </c>
      <c r="G278" s="60">
        <v>0</v>
      </c>
      <c r="H278" s="60">
        <v>0</v>
      </c>
      <c r="I278" s="60">
        <f>+G278+H278</f>
        <v>0</v>
      </c>
      <c r="J278" s="60">
        <f>+F278-I278</f>
        <v>0</v>
      </c>
      <c r="K278" s="48"/>
      <c r="L278" s="48"/>
      <c r="M278" s="86">
        <v>0</v>
      </c>
      <c r="N278" s="58">
        <f t="shared" si="103"/>
        <v>0</v>
      </c>
      <c r="P278" s="48"/>
      <c r="Q278" s="48"/>
      <c r="R278" s="48"/>
      <c r="T278" s="48"/>
      <c r="U278" s="48"/>
      <c r="V278" s="48"/>
      <c r="X278" s="48"/>
      <c r="Y278" s="48"/>
      <c r="Z278" s="48"/>
      <c r="AB278" s="48"/>
      <c r="AC278" s="48"/>
      <c r="AD278" s="48"/>
      <c r="AF278" s="48"/>
      <c r="AG278" s="48"/>
      <c r="AH278" s="48"/>
      <c r="AJ278" s="48"/>
      <c r="AK278" s="48"/>
      <c r="AL278" s="48"/>
      <c r="AN278" s="48"/>
      <c r="AO278" s="48"/>
      <c r="AP278" s="48"/>
      <c r="AR278" s="48"/>
      <c r="AS278" s="48"/>
      <c r="AT278" s="48"/>
      <c r="AV278" s="48"/>
      <c r="AW278" s="48"/>
      <c r="AX278" s="48"/>
      <c r="AZ278" s="48"/>
      <c r="BA278" s="48"/>
      <c r="BB278" s="48"/>
      <c r="BD278" s="48"/>
      <c r="BE278" s="48"/>
      <c r="BF278" s="48"/>
      <c r="BH278" s="48"/>
      <c r="BI278" s="48"/>
      <c r="BJ278" s="48"/>
      <c r="BL278" s="48"/>
      <c r="BM278" s="48"/>
      <c r="BN278" s="48"/>
      <c r="BP278" s="48"/>
      <c r="BQ278" s="48"/>
      <c r="BR278" s="48"/>
      <c r="BT278" s="48"/>
      <c r="BU278" s="48"/>
      <c r="BV278" s="48"/>
      <c r="BX278" s="48"/>
      <c r="BY278" s="48"/>
      <c r="BZ278" s="48"/>
      <c r="CB278" s="48"/>
      <c r="CC278" s="48"/>
      <c r="CD278" s="48"/>
      <c r="CF278" s="48"/>
      <c r="CG278" s="48"/>
      <c r="CH278" s="48"/>
      <c r="CJ278" s="48"/>
      <c r="CK278" s="48"/>
      <c r="CL278" s="48"/>
      <c r="CN278" s="48"/>
      <c r="CO278" s="48"/>
      <c r="CP278" s="48"/>
      <c r="CR278" s="48"/>
      <c r="CS278" s="48"/>
      <c r="CT278" s="48"/>
      <c r="CV278" s="48"/>
      <c r="CW278" s="48"/>
      <c r="CX278" s="48"/>
      <c r="CZ278" s="48"/>
      <c r="DA278" s="48"/>
      <c r="DB278" s="48"/>
      <c r="DD278" s="48"/>
      <c r="DE278" s="48"/>
      <c r="DF278" s="48"/>
      <c r="DH278" s="48"/>
      <c r="DI278" s="48"/>
      <c r="DJ278" s="48"/>
      <c r="DL278" s="48"/>
      <c r="DM278" s="48"/>
      <c r="DN278" s="48"/>
      <c r="DP278" s="48"/>
      <c r="DQ278" s="48"/>
      <c r="DR278" s="48"/>
      <c r="DT278" s="48"/>
      <c r="DU278" s="48"/>
      <c r="DV278" s="48"/>
      <c r="DX278" s="48"/>
      <c r="DY278" s="48"/>
      <c r="DZ278" s="48"/>
      <c r="EB278" s="48"/>
      <c r="EC278" s="48"/>
      <c r="ED278" s="48"/>
      <c r="EF278" s="48"/>
      <c r="EG278" s="48"/>
      <c r="EH278" s="48"/>
      <c r="EJ278" s="48"/>
      <c r="EK278" s="48"/>
      <c r="EL278" s="48"/>
      <c r="EN278" s="48"/>
      <c r="EO278" s="48"/>
      <c r="EP278" s="48"/>
    </row>
    <row r="279" spans="1:146" s="50" customFormat="1" ht="15" hidden="1" customHeight="1" x14ac:dyDescent="0.2">
      <c r="A279" s="48"/>
      <c r="B279" s="59" t="s">
        <v>527</v>
      </c>
      <c r="C279" s="59" t="s">
        <v>528</v>
      </c>
      <c r="D279" s="60">
        <v>0</v>
      </c>
      <c r="E279" s="60">
        <v>0</v>
      </c>
      <c r="F279" s="60">
        <f>+D279+E279</f>
        <v>0</v>
      </c>
      <c r="G279" s="60">
        <v>0</v>
      </c>
      <c r="H279" s="60">
        <v>0</v>
      </c>
      <c r="I279" s="60">
        <f>+G279+H279</f>
        <v>0</v>
      </c>
      <c r="J279" s="60">
        <f>+F279-I279</f>
        <v>0</v>
      </c>
      <c r="K279" s="48"/>
      <c r="L279" s="48"/>
      <c r="M279" s="86">
        <v>0</v>
      </c>
      <c r="N279" s="58">
        <f t="shared" si="103"/>
        <v>0</v>
      </c>
      <c r="P279" s="48"/>
      <c r="Q279" s="48"/>
      <c r="R279" s="48"/>
      <c r="T279" s="48"/>
      <c r="U279" s="48"/>
      <c r="V279" s="48"/>
      <c r="X279" s="48"/>
      <c r="Y279" s="48"/>
      <c r="Z279" s="48"/>
      <c r="AB279" s="48"/>
      <c r="AC279" s="48"/>
      <c r="AD279" s="48"/>
      <c r="AF279" s="48"/>
      <c r="AG279" s="48"/>
      <c r="AH279" s="48"/>
      <c r="AJ279" s="48"/>
      <c r="AK279" s="48"/>
      <c r="AL279" s="48"/>
      <c r="AN279" s="48"/>
      <c r="AO279" s="48"/>
      <c r="AP279" s="48"/>
      <c r="AR279" s="48"/>
      <c r="AS279" s="48"/>
      <c r="AT279" s="48"/>
      <c r="AV279" s="48"/>
      <c r="AW279" s="48"/>
      <c r="AX279" s="48"/>
      <c r="AZ279" s="48"/>
      <c r="BA279" s="48"/>
      <c r="BB279" s="48"/>
      <c r="BD279" s="48"/>
      <c r="BE279" s="48"/>
      <c r="BF279" s="48"/>
      <c r="BH279" s="48"/>
      <c r="BI279" s="48"/>
      <c r="BJ279" s="48"/>
      <c r="BL279" s="48"/>
      <c r="BM279" s="48"/>
      <c r="BN279" s="48"/>
      <c r="BP279" s="48"/>
      <c r="BQ279" s="48"/>
      <c r="BR279" s="48"/>
      <c r="BT279" s="48"/>
      <c r="BU279" s="48"/>
      <c r="BV279" s="48"/>
      <c r="BX279" s="48"/>
      <c r="BY279" s="48"/>
      <c r="BZ279" s="48"/>
      <c r="CB279" s="48"/>
      <c r="CC279" s="48"/>
      <c r="CD279" s="48"/>
      <c r="CF279" s="48"/>
      <c r="CG279" s="48"/>
      <c r="CH279" s="48"/>
      <c r="CJ279" s="48"/>
      <c r="CK279" s="48"/>
      <c r="CL279" s="48"/>
      <c r="CN279" s="48"/>
      <c r="CO279" s="48"/>
      <c r="CP279" s="48"/>
      <c r="CR279" s="48"/>
      <c r="CS279" s="48"/>
      <c r="CT279" s="48"/>
      <c r="CV279" s="48"/>
      <c r="CW279" s="48"/>
      <c r="CX279" s="48"/>
      <c r="CZ279" s="48"/>
      <c r="DA279" s="48"/>
      <c r="DB279" s="48"/>
      <c r="DD279" s="48"/>
      <c r="DE279" s="48"/>
      <c r="DF279" s="48"/>
      <c r="DH279" s="48"/>
      <c r="DI279" s="48"/>
      <c r="DJ279" s="48"/>
      <c r="DL279" s="48"/>
      <c r="DM279" s="48"/>
      <c r="DN279" s="48"/>
      <c r="DP279" s="48"/>
      <c r="DQ279" s="48"/>
      <c r="DR279" s="48"/>
      <c r="DT279" s="48"/>
      <c r="DU279" s="48"/>
      <c r="DV279" s="48"/>
      <c r="DX279" s="48"/>
      <c r="DY279" s="48"/>
      <c r="DZ279" s="48"/>
      <c r="EB279" s="48"/>
      <c r="EC279" s="48"/>
      <c r="ED279" s="48"/>
      <c r="EF279" s="48"/>
      <c r="EG279" s="48"/>
      <c r="EH279" s="48"/>
      <c r="EJ279" s="48"/>
      <c r="EK279" s="48"/>
      <c r="EL279" s="48"/>
      <c r="EN279" s="48"/>
      <c r="EO279" s="48"/>
      <c r="EP279" s="48"/>
    </row>
    <row r="280" spans="1:146" s="57" customFormat="1" ht="15" hidden="1" customHeight="1" x14ac:dyDescent="0.2">
      <c r="A280" s="53"/>
      <c r="B280" s="55" t="s">
        <v>529</v>
      </c>
      <c r="C280" s="55" t="s">
        <v>530</v>
      </c>
      <c r="D280" s="56">
        <f t="shared" ref="D280:J280" si="110">+D281+D284+D285</f>
        <v>0</v>
      </c>
      <c r="E280" s="56">
        <f t="shared" si="110"/>
        <v>0</v>
      </c>
      <c r="F280" s="56">
        <f t="shared" si="110"/>
        <v>0</v>
      </c>
      <c r="G280" s="56">
        <f t="shared" si="110"/>
        <v>0</v>
      </c>
      <c r="H280" s="56">
        <f t="shared" si="110"/>
        <v>0</v>
      </c>
      <c r="I280" s="56">
        <f t="shared" si="110"/>
        <v>0</v>
      </c>
      <c r="J280" s="56">
        <f t="shared" si="110"/>
        <v>0</v>
      </c>
      <c r="K280" s="53"/>
      <c r="L280" s="53"/>
      <c r="M280" s="58">
        <v>0</v>
      </c>
      <c r="N280" s="58">
        <f t="shared" si="103"/>
        <v>0</v>
      </c>
      <c r="P280" s="53"/>
      <c r="Q280" s="53"/>
      <c r="R280" s="53"/>
      <c r="T280" s="53"/>
      <c r="U280" s="53"/>
      <c r="V280" s="53"/>
      <c r="X280" s="53"/>
      <c r="Y280" s="53"/>
      <c r="Z280" s="53"/>
      <c r="AB280" s="53"/>
      <c r="AC280" s="53"/>
      <c r="AD280" s="53"/>
      <c r="AF280" s="53"/>
      <c r="AG280" s="53"/>
      <c r="AH280" s="53"/>
      <c r="AJ280" s="53"/>
      <c r="AK280" s="53"/>
      <c r="AL280" s="53"/>
      <c r="AN280" s="53"/>
      <c r="AO280" s="53"/>
      <c r="AP280" s="53"/>
      <c r="AR280" s="53"/>
      <c r="AS280" s="53"/>
      <c r="AT280" s="53"/>
      <c r="AV280" s="53"/>
      <c r="AW280" s="53"/>
      <c r="AX280" s="53"/>
      <c r="AZ280" s="53"/>
      <c r="BA280" s="53"/>
      <c r="BB280" s="53"/>
      <c r="BD280" s="53"/>
      <c r="BE280" s="53"/>
      <c r="BF280" s="53"/>
      <c r="BH280" s="53"/>
      <c r="BI280" s="53"/>
      <c r="BJ280" s="53"/>
      <c r="BL280" s="53"/>
      <c r="BM280" s="53"/>
      <c r="BN280" s="53"/>
      <c r="BP280" s="53"/>
      <c r="BQ280" s="53"/>
      <c r="BR280" s="53"/>
      <c r="BT280" s="53"/>
      <c r="BU280" s="53"/>
      <c r="BV280" s="53"/>
      <c r="BX280" s="53"/>
      <c r="BY280" s="53"/>
      <c r="BZ280" s="53"/>
      <c r="CB280" s="53"/>
      <c r="CC280" s="53"/>
      <c r="CD280" s="53"/>
      <c r="CF280" s="53"/>
      <c r="CG280" s="53"/>
      <c r="CH280" s="53"/>
      <c r="CJ280" s="53"/>
      <c r="CK280" s="53"/>
      <c r="CL280" s="53"/>
      <c r="CN280" s="53"/>
      <c r="CO280" s="53"/>
      <c r="CP280" s="53"/>
      <c r="CR280" s="53"/>
      <c r="CS280" s="53"/>
      <c r="CT280" s="53"/>
      <c r="CV280" s="53"/>
      <c r="CW280" s="53"/>
      <c r="CX280" s="53"/>
      <c r="CZ280" s="53"/>
      <c r="DA280" s="53"/>
      <c r="DB280" s="53"/>
      <c r="DD280" s="53"/>
      <c r="DE280" s="53"/>
      <c r="DF280" s="53"/>
      <c r="DH280" s="53"/>
      <c r="DI280" s="53"/>
      <c r="DJ280" s="53"/>
      <c r="DL280" s="53"/>
      <c r="DM280" s="53"/>
      <c r="DN280" s="53"/>
      <c r="DP280" s="53"/>
      <c r="DQ280" s="53"/>
      <c r="DR280" s="53"/>
      <c r="DT280" s="53"/>
      <c r="DU280" s="53"/>
      <c r="DV280" s="53"/>
      <c r="DX280" s="53"/>
      <c r="DY280" s="53"/>
      <c r="DZ280" s="53"/>
      <c r="EB280" s="53"/>
      <c r="EC280" s="53"/>
      <c r="ED280" s="53"/>
      <c r="EF280" s="53"/>
      <c r="EG280" s="53"/>
      <c r="EH280" s="53"/>
      <c r="EJ280" s="53"/>
      <c r="EK280" s="53"/>
      <c r="EL280" s="53"/>
      <c r="EN280" s="53"/>
      <c r="EO280" s="53"/>
      <c r="EP280" s="53"/>
    </row>
    <row r="281" spans="1:146" s="57" customFormat="1" ht="15" hidden="1" customHeight="1" x14ac:dyDescent="0.2">
      <c r="A281" s="53"/>
      <c r="B281" s="55" t="s">
        <v>531</v>
      </c>
      <c r="C281" s="55" t="s">
        <v>532</v>
      </c>
      <c r="D281" s="56">
        <f t="shared" ref="D281:J281" si="111">+D282+D283</f>
        <v>0</v>
      </c>
      <c r="E281" s="56">
        <f t="shared" si="111"/>
        <v>0</v>
      </c>
      <c r="F281" s="56">
        <f t="shared" si="111"/>
        <v>0</v>
      </c>
      <c r="G281" s="56">
        <f t="shared" si="111"/>
        <v>0</v>
      </c>
      <c r="H281" s="56">
        <f t="shared" si="111"/>
        <v>0</v>
      </c>
      <c r="I281" s="56">
        <f t="shared" si="111"/>
        <v>0</v>
      </c>
      <c r="J281" s="56">
        <f t="shared" si="111"/>
        <v>0</v>
      </c>
      <c r="K281" s="53"/>
      <c r="L281" s="53"/>
      <c r="M281" s="58">
        <v>0</v>
      </c>
      <c r="N281" s="58">
        <f t="shared" si="103"/>
        <v>0</v>
      </c>
      <c r="P281" s="53"/>
      <c r="Q281" s="53"/>
      <c r="R281" s="53"/>
      <c r="T281" s="53"/>
      <c r="U281" s="53"/>
      <c r="V281" s="53"/>
      <c r="X281" s="53"/>
      <c r="Y281" s="53"/>
      <c r="Z281" s="53"/>
      <c r="AB281" s="53"/>
      <c r="AC281" s="53"/>
      <c r="AD281" s="53"/>
      <c r="AF281" s="53"/>
      <c r="AG281" s="53"/>
      <c r="AH281" s="53"/>
      <c r="AJ281" s="53"/>
      <c r="AK281" s="53"/>
      <c r="AL281" s="53"/>
      <c r="AN281" s="53"/>
      <c r="AO281" s="53"/>
      <c r="AP281" s="53"/>
      <c r="AR281" s="53"/>
      <c r="AS281" s="53"/>
      <c r="AT281" s="53"/>
      <c r="AV281" s="53"/>
      <c r="AW281" s="53"/>
      <c r="AX281" s="53"/>
      <c r="AZ281" s="53"/>
      <c r="BA281" s="53"/>
      <c r="BB281" s="53"/>
      <c r="BD281" s="53"/>
      <c r="BE281" s="53"/>
      <c r="BF281" s="53"/>
      <c r="BH281" s="53"/>
      <c r="BI281" s="53"/>
      <c r="BJ281" s="53"/>
      <c r="BL281" s="53"/>
      <c r="BM281" s="53"/>
      <c r="BN281" s="53"/>
      <c r="BP281" s="53"/>
      <c r="BQ281" s="53"/>
      <c r="BR281" s="53"/>
      <c r="BT281" s="53"/>
      <c r="BU281" s="53"/>
      <c r="BV281" s="53"/>
      <c r="BX281" s="53"/>
      <c r="BY281" s="53"/>
      <c r="BZ281" s="53"/>
      <c r="CB281" s="53"/>
      <c r="CC281" s="53"/>
      <c r="CD281" s="53"/>
      <c r="CF281" s="53"/>
      <c r="CG281" s="53"/>
      <c r="CH281" s="53"/>
      <c r="CJ281" s="53"/>
      <c r="CK281" s="53"/>
      <c r="CL281" s="53"/>
      <c r="CN281" s="53"/>
      <c r="CO281" s="53"/>
      <c r="CP281" s="53"/>
      <c r="CR281" s="53"/>
      <c r="CS281" s="53"/>
      <c r="CT281" s="53"/>
      <c r="CV281" s="53"/>
      <c r="CW281" s="53"/>
      <c r="CX281" s="53"/>
      <c r="CZ281" s="53"/>
      <c r="DA281" s="53"/>
      <c r="DB281" s="53"/>
      <c r="DD281" s="53"/>
      <c r="DE281" s="53"/>
      <c r="DF281" s="53"/>
      <c r="DH281" s="53"/>
      <c r="DI281" s="53"/>
      <c r="DJ281" s="53"/>
      <c r="DL281" s="53"/>
      <c r="DM281" s="53"/>
      <c r="DN281" s="53"/>
      <c r="DP281" s="53"/>
      <c r="DQ281" s="53"/>
      <c r="DR281" s="53"/>
      <c r="DT281" s="53"/>
      <c r="DU281" s="53"/>
      <c r="DV281" s="53"/>
      <c r="DX281" s="53"/>
      <c r="DY281" s="53"/>
      <c r="DZ281" s="53"/>
      <c r="EB281" s="53"/>
      <c r="EC281" s="53"/>
      <c r="ED281" s="53"/>
      <c r="EF281" s="53"/>
      <c r="EG281" s="53"/>
      <c r="EH281" s="53"/>
      <c r="EJ281" s="53"/>
      <c r="EK281" s="53"/>
      <c r="EL281" s="53"/>
      <c r="EN281" s="53"/>
      <c r="EO281" s="53"/>
      <c r="EP281" s="53"/>
    </row>
    <row r="282" spans="1:146" s="50" customFormat="1" ht="15" hidden="1" customHeight="1" x14ac:dyDescent="0.2">
      <c r="A282" s="48"/>
      <c r="B282" s="59" t="s">
        <v>533</v>
      </c>
      <c r="C282" s="59" t="s">
        <v>534</v>
      </c>
      <c r="D282" s="60">
        <v>0</v>
      </c>
      <c r="E282" s="60">
        <v>0</v>
      </c>
      <c r="F282" s="60">
        <f>+D282+E282</f>
        <v>0</v>
      </c>
      <c r="G282" s="60">
        <v>0</v>
      </c>
      <c r="H282" s="60">
        <v>0</v>
      </c>
      <c r="I282" s="60">
        <f t="shared" ref="I282:I289" si="112">+G282+H282</f>
        <v>0</v>
      </c>
      <c r="J282" s="60">
        <f t="shared" ref="J282:J289" si="113">+F282-I282</f>
        <v>0</v>
      </c>
      <c r="K282" s="48"/>
      <c r="L282" s="48"/>
      <c r="M282" s="86">
        <v>0</v>
      </c>
      <c r="N282" s="58">
        <f t="shared" si="103"/>
        <v>0</v>
      </c>
      <c r="P282" s="48"/>
      <c r="Q282" s="48"/>
      <c r="R282" s="48"/>
      <c r="T282" s="48"/>
      <c r="U282" s="48"/>
      <c r="V282" s="48"/>
      <c r="X282" s="48"/>
      <c r="Y282" s="48"/>
      <c r="Z282" s="48"/>
      <c r="AB282" s="48"/>
      <c r="AC282" s="48"/>
      <c r="AD282" s="48"/>
      <c r="AF282" s="48"/>
      <c r="AG282" s="48"/>
      <c r="AH282" s="48"/>
      <c r="AJ282" s="48"/>
      <c r="AK282" s="48"/>
      <c r="AL282" s="48"/>
      <c r="AN282" s="48"/>
      <c r="AO282" s="48"/>
      <c r="AP282" s="48"/>
      <c r="AR282" s="48"/>
      <c r="AS282" s="48"/>
      <c r="AT282" s="48"/>
      <c r="AV282" s="48"/>
      <c r="AW282" s="48"/>
      <c r="AX282" s="48"/>
      <c r="AZ282" s="48"/>
      <c r="BA282" s="48"/>
      <c r="BB282" s="48"/>
      <c r="BD282" s="48"/>
      <c r="BE282" s="48"/>
      <c r="BF282" s="48"/>
      <c r="BH282" s="48"/>
      <c r="BI282" s="48"/>
      <c r="BJ282" s="48"/>
      <c r="BL282" s="48"/>
      <c r="BM282" s="48"/>
      <c r="BN282" s="48"/>
      <c r="BP282" s="48"/>
      <c r="BQ282" s="48"/>
      <c r="BR282" s="48"/>
      <c r="BT282" s="48"/>
      <c r="BU282" s="48"/>
      <c r="BV282" s="48"/>
      <c r="BX282" s="48"/>
      <c r="BY282" s="48"/>
      <c r="BZ282" s="48"/>
      <c r="CB282" s="48"/>
      <c r="CC282" s="48"/>
      <c r="CD282" s="48"/>
      <c r="CF282" s="48"/>
      <c r="CG282" s="48"/>
      <c r="CH282" s="48"/>
      <c r="CJ282" s="48"/>
      <c r="CK282" s="48"/>
      <c r="CL282" s="48"/>
      <c r="CN282" s="48"/>
      <c r="CO282" s="48"/>
      <c r="CP282" s="48"/>
      <c r="CR282" s="48"/>
      <c r="CS282" s="48"/>
      <c r="CT282" s="48"/>
      <c r="CV282" s="48"/>
      <c r="CW282" s="48"/>
      <c r="CX282" s="48"/>
      <c r="CZ282" s="48"/>
      <c r="DA282" s="48"/>
      <c r="DB282" s="48"/>
      <c r="DD282" s="48"/>
      <c r="DE282" s="48"/>
      <c r="DF282" s="48"/>
      <c r="DH282" s="48"/>
      <c r="DI282" s="48"/>
      <c r="DJ282" s="48"/>
      <c r="DL282" s="48"/>
      <c r="DM282" s="48"/>
      <c r="DN282" s="48"/>
      <c r="DP282" s="48"/>
      <c r="DQ282" s="48"/>
      <c r="DR282" s="48"/>
      <c r="DT282" s="48"/>
      <c r="DU282" s="48"/>
      <c r="DV282" s="48"/>
      <c r="DX282" s="48"/>
      <c r="DY282" s="48"/>
      <c r="DZ282" s="48"/>
      <c r="EB282" s="48"/>
      <c r="EC282" s="48"/>
      <c r="ED282" s="48"/>
      <c r="EF282" s="48"/>
      <c r="EG282" s="48"/>
      <c r="EH282" s="48"/>
      <c r="EJ282" s="48"/>
      <c r="EK282" s="48"/>
      <c r="EL282" s="48"/>
      <c r="EN282" s="48"/>
      <c r="EO282" s="48"/>
      <c r="EP282" s="48"/>
    </row>
    <row r="283" spans="1:146" s="50" customFormat="1" ht="15" hidden="1" customHeight="1" x14ac:dyDescent="0.2">
      <c r="A283" s="48"/>
      <c r="B283" s="59" t="s">
        <v>535</v>
      </c>
      <c r="C283" s="59" t="s">
        <v>536</v>
      </c>
      <c r="D283" s="60">
        <v>0</v>
      </c>
      <c r="E283" s="60">
        <v>0</v>
      </c>
      <c r="F283" s="60">
        <f>+D283+E283</f>
        <v>0</v>
      </c>
      <c r="G283" s="60">
        <v>0</v>
      </c>
      <c r="H283" s="60">
        <v>0</v>
      </c>
      <c r="I283" s="60">
        <f t="shared" si="112"/>
        <v>0</v>
      </c>
      <c r="J283" s="60">
        <f t="shared" si="113"/>
        <v>0</v>
      </c>
      <c r="K283" s="48"/>
      <c r="L283" s="48"/>
      <c r="M283" s="86">
        <v>0</v>
      </c>
      <c r="N283" s="58">
        <f t="shared" si="103"/>
        <v>0</v>
      </c>
      <c r="P283" s="48"/>
      <c r="Q283" s="48"/>
      <c r="R283" s="48"/>
      <c r="T283" s="48"/>
      <c r="U283" s="48"/>
      <c r="V283" s="48"/>
      <c r="X283" s="48"/>
      <c r="Y283" s="48"/>
      <c r="Z283" s="48"/>
      <c r="AB283" s="48"/>
      <c r="AC283" s="48"/>
      <c r="AD283" s="48"/>
      <c r="AF283" s="48"/>
      <c r="AG283" s="48"/>
      <c r="AH283" s="48"/>
      <c r="AJ283" s="48"/>
      <c r="AK283" s="48"/>
      <c r="AL283" s="48"/>
      <c r="AN283" s="48"/>
      <c r="AO283" s="48"/>
      <c r="AP283" s="48"/>
      <c r="AR283" s="48"/>
      <c r="AS283" s="48"/>
      <c r="AT283" s="48"/>
      <c r="AV283" s="48"/>
      <c r="AW283" s="48"/>
      <c r="AX283" s="48"/>
      <c r="AZ283" s="48"/>
      <c r="BA283" s="48"/>
      <c r="BB283" s="48"/>
      <c r="BD283" s="48"/>
      <c r="BE283" s="48"/>
      <c r="BF283" s="48"/>
      <c r="BH283" s="48"/>
      <c r="BI283" s="48"/>
      <c r="BJ283" s="48"/>
      <c r="BL283" s="48"/>
      <c r="BM283" s="48"/>
      <c r="BN283" s="48"/>
      <c r="BP283" s="48"/>
      <c r="BQ283" s="48"/>
      <c r="BR283" s="48"/>
      <c r="BT283" s="48"/>
      <c r="BU283" s="48"/>
      <c r="BV283" s="48"/>
      <c r="BX283" s="48"/>
      <c r="BY283" s="48"/>
      <c r="BZ283" s="48"/>
      <c r="CB283" s="48"/>
      <c r="CC283" s="48"/>
      <c r="CD283" s="48"/>
      <c r="CF283" s="48"/>
      <c r="CG283" s="48"/>
      <c r="CH283" s="48"/>
      <c r="CJ283" s="48"/>
      <c r="CK283" s="48"/>
      <c r="CL283" s="48"/>
      <c r="CN283" s="48"/>
      <c r="CO283" s="48"/>
      <c r="CP283" s="48"/>
      <c r="CR283" s="48"/>
      <c r="CS283" s="48"/>
      <c r="CT283" s="48"/>
      <c r="CV283" s="48"/>
      <c r="CW283" s="48"/>
      <c r="CX283" s="48"/>
      <c r="CZ283" s="48"/>
      <c r="DA283" s="48"/>
      <c r="DB283" s="48"/>
      <c r="DD283" s="48"/>
      <c r="DE283" s="48"/>
      <c r="DF283" s="48"/>
      <c r="DH283" s="48"/>
      <c r="DI283" s="48"/>
      <c r="DJ283" s="48"/>
      <c r="DL283" s="48"/>
      <c r="DM283" s="48"/>
      <c r="DN283" s="48"/>
      <c r="DP283" s="48"/>
      <c r="DQ283" s="48"/>
      <c r="DR283" s="48"/>
      <c r="DT283" s="48"/>
      <c r="DU283" s="48"/>
      <c r="DV283" s="48"/>
      <c r="DX283" s="48"/>
      <c r="DY283" s="48"/>
      <c r="DZ283" s="48"/>
      <c r="EB283" s="48"/>
      <c r="EC283" s="48"/>
      <c r="ED283" s="48"/>
      <c r="EF283" s="48"/>
      <c r="EG283" s="48"/>
      <c r="EH283" s="48"/>
      <c r="EJ283" s="48"/>
      <c r="EK283" s="48"/>
      <c r="EL283" s="48"/>
      <c r="EN283" s="48"/>
      <c r="EO283" s="48"/>
      <c r="EP283" s="48"/>
    </row>
    <row r="284" spans="1:146" s="50" customFormat="1" ht="15" hidden="1" customHeight="1" x14ac:dyDescent="0.2">
      <c r="A284" s="48"/>
      <c r="B284" s="59" t="s">
        <v>537</v>
      </c>
      <c r="C284" s="59" t="s">
        <v>538</v>
      </c>
      <c r="D284" s="60">
        <v>0</v>
      </c>
      <c r="E284" s="60">
        <v>0</v>
      </c>
      <c r="F284" s="60">
        <f>+D284+E284</f>
        <v>0</v>
      </c>
      <c r="G284" s="60">
        <v>0</v>
      </c>
      <c r="H284" s="60">
        <v>0</v>
      </c>
      <c r="I284" s="60">
        <f t="shared" si="112"/>
        <v>0</v>
      </c>
      <c r="J284" s="60">
        <f t="shared" si="113"/>
        <v>0</v>
      </c>
      <c r="K284" s="48"/>
      <c r="L284" s="48"/>
      <c r="M284" s="86">
        <v>0</v>
      </c>
      <c r="N284" s="58">
        <f t="shared" si="103"/>
        <v>0</v>
      </c>
      <c r="P284" s="48"/>
      <c r="Q284" s="48"/>
      <c r="R284" s="48"/>
      <c r="T284" s="48"/>
      <c r="U284" s="48"/>
      <c r="V284" s="48"/>
      <c r="X284" s="48"/>
      <c r="Y284" s="48"/>
      <c r="Z284" s="48"/>
      <c r="AB284" s="48"/>
      <c r="AC284" s="48"/>
      <c r="AD284" s="48"/>
      <c r="AF284" s="48"/>
      <c r="AG284" s="48"/>
      <c r="AH284" s="48"/>
      <c r="AJ284" s="48"/>
      <c r="AK284" s="48"/>
      <c r="AL284" s="48"/>
      <c r="AN284" s="48"/>
      <c r="AO284" s="48"/>
      <c r="AP284" s="48"/>
      <c r="AR284" s="48"/>
      <c r="AS284" s="48"/>
      <c r="AT284" s="48"/>
      <c r="AV284" s="48"/>
      <c r="AW284" s="48"/>
      <c r="AX284" s="48"/>
      <c r="AZ284" s="48"/>
      <c r="BA284" s="48"/>
      <c r="BB284" s="48"/>
      <c r="BD284" s="48"/>
      <c r="BE284" s="48"/>
      <c r="BF284" s="48"/>
      <c r="BH284" s="48"/>
      <c r="BI284" s="48"/>
      <c r="BJ284" s="48"/>
      <c r="BL284" s="48"/>
      <c r="BM284" s="48"/>
      <c r="BN284" s="48"/>
      <c r="BP284" s="48"/>
      <c r="BQ284" s="48"/>
      <c r="BR284" s="48"/>
      <c r="BT284" s="48"/>
      <c r="BU284" s="48"/>
      <c r="BV284" s="48"/>
      <c r="BX284" s="48"/>
      <c r="BY284" s="48"/>
      <c r="BZ284" s="48"/>
      <c r="CB284" s="48"/>
      <c r="CC284" s="48"/>
      <c r="CD284" s="48"/>
      <c r="CF284" s="48"/>
      <c r="CG284" s="48"/>
      <c r="CH284" s="48"/>
      <c r="CJ284" s="48"/>
      <c r="CK284" s="48"/>
      <c r="CL284" s="48"/>
      <c r="CN284" s="48"/>
      <c r="CO284" s="48"/>
      <c r="CP284" s="48"/>
      <c r="CR284" s="48"/>
      <c r="CS284" s="48"/>
      <c r="CT284" s="48"/>
      <c r="CV284" s="48"/>
      <c r="CW284" s="48"/>
      <c r="CX284" s="48"/>
      <c r="CZ284" s="48"/>
      <c r="DA284" s="48"/>
      <c r="DB284" s="48"/>
      <c r="DD284" s="48"/>
      <c r="DE284" s="48"/>
      <c r="DF284" s="48"/>
      <c r="DH284" s="48"/>
      <c r="DI284" s="48"/>
      <c r="DJ284" s="48"/>
      <c r="DL284" s="48"/>
      <c r="DM284" s="48"/>
      <c r="DN284" s="48"/>
      <c r="DP284" s="48"/>
      <c r="DQ284" s="48"/>
      <c r="DR284" s="48"/>
      <c r="DT284" s="48"/>
      <c r="DU284" s="48"/>
      <c r="DV284" s="48"/>
      <c r="DX284" s="48"/>
      <c r="DY284" s="48"/>
      <c r="DZ284" s="48"/>
      <c r="EB284" s="48"/>
      <c r="EC284" s="48"/>
      <c r="ED284" s="48"/>
      <c r="EF284" s="48"/>
      <c r="EG284" s="48"/>
      <c r="EH284" s="48"/>
      <c r="EJ284" s="48"/>
      <c r="EK284" s="48"/>
      <c r="EL284" s="48"/>
      <c r="EN284" s="48"/>
      <c r="EO284" s="48"/>
      <c r="EP284" s="48"/>
    </row>
    <row r="285" spans="1:146" s="50" customFormat="1" ht="15" hidden="1" customHeight="1" x14ac:dyDescent="0.2">
      <c r="A285" s="48"/>
      <c r="B285" s="59" t="s">
        <v>539</v>
      </c>
      <c r="C285" s="59" t="s">
        <v>540</v>
      </c>
      <c r="D285" s="60">
        <v>0</v>
      </c>
      <c r="E285" s="60">
        <v>0</v>
      </c>
      <c r="F285" s="60">
        <f>+D285+E285</f>
        <v>0</v>
      </c>
      <c r="G285" s="60">
        <v>0</v>
      </c>
      <c r="H285" s="60">
        <v>0</v>
      </c>
      <c r="I285" s="60">
        <f t="shared" si="112"/>
        <v>0</v>
      </c>
      <c r="J285" s="60">
        <f t="shared" si="113"/>
        <v>0</v>
      </c>
      <c r="K285" s="48"/>
      <c r="L285" s="48"/>
      <c r="M285" s="86">
        <v>0</v>
      </c>
      <c r="N285" s="58">
        <f t="shared" si="103"/>
        <v>0</v>
      </c>
      <c r="P285" s="48"/>
      <c r="Q285" s="48"/>
      <c r="R285" s="48"/>
      <c r="T285" s="48"/>
      <c r="U285" s="48"/>
      <c r="V285" s="48"/>
      <c r="X285" s="48"/>
      <c r="Y285" s="48"/>
      <c r="Z285" s="48"/>
      <c r="AB285" s="48"/>
      <c r="AC285" s="48"/>
      <c r="AD285" s="48"/>
      <c r="AF285" s="48"/>
      <c r="AG285" s="48"/>
      <c r="AH285" s="48"/>
      <c r="AJ285" s="48"/>
      <c r="AK285" s="48"/>
      <c r="AL285" s="48"/>
      <c r="AN285" s="48"/>
      <c r="AO285" s="48"/>
      <c r="AP285" s="48"/>
      <c r="AR285" s="48"/>
      <c r="AS285" s="48"/>
      <c r="AT285" s="48"/>
      <c r="AV285" s="48"/>
      <c r="AW285" s="48"/>
      <c r="AX285" s="48"/>
      <c r="AZ285" s="48"/>
      <c r="BA285" s="48"/>
      <c r="BB285" s="48"/>
      <c r="BD285" s="48"/>
      <c r="BE285" s="48"/>
      <c r="BF285" s="48"/>
      <c r="BH285" s="48"/>
      <c r="BI285" s="48"/>
      <c r="BJ285" s="48"/>
      <c r="BL285" s="48"/>
      <c r="BM285" s="48"/>
      <c r="BN285" s="48"/>
      <c r="BP285" s="48"/>
      <c r="BQ285" s="48"/>
      <c r="BR285" s="48"/>
      <c r="BT285" s="48"/>
      <c r="BU285" s="48"/>
      <c r="BV285" s="48"/>
      <c r="BX285" s="48"/>
      <c r="BY285" s="48"/>
      <c r="BZ285" s="48"/>
      <c r="CB285" s="48"/>
      <c r="CC285" s="48"/>
      <c r="CD285" s="48"/>
      <c r="CF285" s="48"/>
      <c r="CG285" s="48"/>
      <c r="CH285" s="48"/>
      <c r="CJ285" s="48"/>
      <c r="CK285" s="48"/>
      <c r="CL285" s="48"/>
      <c r="CN285" s="48"/>
      <c r="CO285" s="48"/>
      <c r="CP285" s="48"/>
      <c r="CR285" s="48"/>
      <c r="CS285" s="48"/>
      <c r="CT285" s="48"/>
      <c r="CV285" s="48"/>
      <c r="CW285" s="48"/>
      <c r="CX285" s="48"/>
      <c r="CZ285" s="48"/>
      <c r="DA285" s="48"/>
      <c r="DB285" s="48"/>
      <c r="DD285" s="48"/>
      <c r="DE285" s="48"/>
      <c r="DF285" s="48"/>
      <c r="DH285" s="48"/>
      <c r="DI285" s="48"/>
      <c r="DJ285" s="48"/>
      <c r="DL285" s="48"/>
      <c r="DM285" s="48"/>
      <c r="DN285" s="48"/>
      <c r="DP285" s="48"/>
      <c r="DQ285" s="48"/>
      <c r="DR285" s="48"/>
      <c r="DT285" s="48"/>
      <c r="DU285" s="48"/>
      <c r="DV285" s="48"/>
      <c r="DX285" s="48"/>
      <c r="DY285" s="48"/>
      <c r="DZ285" s="48"/>
      <c r="EB285" s="48"/>
      <c r="EC285" s="48"/>
      <c r="ED285" s="48"/>
      <c r="EF285" s="48"/>
      <c r="EG285" s="48"/>
      <c r="EH285" s="48"/>
      <c r="EJ285" s="48"/>
      <c r="EK285" s="48"/>
      <c r="EL285" s="48"/>
      <c r="EN285" s="48"/>
      <c r="EO285" s="48"/>
      <c r="EP285" s="48"/>
    </row>
    <row r="286" spans="1:146" s="57" customFormat="1" ht="15" hidden="1" customHeight="1" x14ac:dyDescent="0.2">
      <c r="A286" s="53"/>
      <c r="B286" s="55" t="s">
        <v>541</v>
      </c>
      <c r="C286" s="55" t="s">
        <v>542</v>
      </c>
      <c r="D286" s="56">
        <f t="shared" ref="D286:J286" si="114">+D287+D288+D289</f>
        <v>0</v>
      </c>
      <c r="E286" s="56">
        <f t="shared" si="114"/>
        <v>0</v>
      </c>
      <c r="F286" s="56">
        <f t="shared" si="114"/>
        <v>0</v>
      </c>
      <c r="G286" s="56">
        <f t="shared" si="114"/>
        <v>0</v>
      </c>
      <c r="H286" s="56">
        <f t="shared" si="114"/>
        <v>0</v>
      </c>
      <c r="I286" s="56">
        <f t="shared" si="114"/>
        <v>0</v>
      </c>
      <c r="J286" s="56">
        <f t="shared" si="114"/>
        <v>0</v>
      </c>
      <c r="K286" s="53"/>
      <c r="L286" s="53"/>
      <c r="M286" s="58">
        <v>0</v>
      </c>
      <c r="N286" s="58">
        <f t="shared" si="103"/>
        <v>0</v>
      </c>
      <c r="P286" s="53"/>
      <c r="Q286" s="53"/>
      <c r="R286" s="53"/>
      <c r="T286" s="53"/>
      <c r="U286" s="53"/>
      <c r="V286" s="53"/>
      <c r="X286" s="53"/>
      <c r="Y286" s="53"/>
      <c r="Z286" s="53"/>
      <c r="AB286" s="53"/>
      <c r="AC286" s="53"/>
      <c r="AD286" s="53"/>
      <c r="AF286" s="53"/>
      <c r="AG286" s="53"/>
      <c r="AH286" s="53"/>
      <c r="AJ286" s="53"/>
      <c r="AK286" s="53"/>
      <c r="AL286" s="53"/>
      <c r="AN286" s="53"/>
      <c r="AO286" s="53"/>
      <c r="AP286" s="53"/>
      <c r="AR286" s="53"/>
      <c r="AS286" s="53"/>
      <c r="AT286" s="53"/>
      <c r="AV286" s="53"/>
      <c r="AW286" s="53"/>
      <c r="AX286" s="53"/>
      <c r="AZ286" s="53"/>
      <c r="BA286" s="53"/>
      <c r="BB286" s="53"/>
      <c r="BD286" s="53"/>
      <c r="BE286" s="53"/>
      <c r="BF286" s="53"/>
      <c r="BH286" s="53"/>
      <c r="BI286" s="53"/>
      <c r="BJ286" s="53"/>
      <c r="BL286" s="53"/>
      <c r="BM286" s="53"/>
      <c r="BN286" s="53"/>
      <c r="BP286" s="53"/>
      <c r="BQ286" s="53"/>
      <c r="BR286" s="53"/>
      <c r="BT286" s="53"/>
      <c r="BU286" s="53"/>
      <c r="BV286" s="53"/>
      <c r="BX286" s="53"/>
      <c r="BY286" s="53"/>
      <c r="BZ286" s="53"/>
      <c r="CB286" s="53"/>
      <c r="CC286" s="53"/>
      <c r="CD286" s="53"/>
      <c r="CF286" s="53"/>
      <c r="CG286" s="53"/>
      <c r="CH286" s="53"/>
      <c r="CJ286" s="53"/>
      <c r="CK286" s="53"/>
      <c r="CL286" s="53"/>
      <c r="CN286" s="53"/>
      <c r="CO286" s="53"/>
      <c r="CP286" s="53"/>
      <c r="CR286" s="53"/>
      <c r="CS286" s="53"/>
      <c r="CT286" s="53"/>
      <c r="CV286" s="53"/>
      <c r="CW286" s="53"/>
      <c r="CX286" s="53"/>
      <c r="CZ286" s="53"/>
      <c r="DA286" s="53"/>
      <c r="DB286" s="53"/>
      <c r="DD286" s="53"/>
      <c r="DE286" s="53"/>
      <c r="DF286" s="53"/>
      <c r="DH286" s="53"/>
      <c r="DI286" s="53"/>
      <c r="DJ286" s="53"/>
      <c r="DL286" s="53"/>
      <c r="DM286" s="53"/>
      <c r="DN286" s="53"/>
      <c r="DP286" s="53"/>
      <c r="DQ286" s="53"/>
      <c r="DR286" s="53"/>
      <c r="DT286" s="53"/>
      <c r="DU286" s="53"/>
      <c r="DV286" s="53"/>
      <c r="DX286" s="53"/>
      <c r="DY286" s="53"/>
      <c r="DZ286" s="53"/>
      <c r="EB286" s="53"/>
      <c r="EC286" s="53"/>
      <c r="ED286" s="53"/>
      <c r="EF286" s="53"/>
      <c r="EG286" s="53"/>
      <c r="EH286" s="53"/>
      <c r="EJ286" s="53"/>
      <c r="EK286" s="53"/>
      <c r="EL286" s="53"/>
      <c r="EN286" s="53"/>
      <c r="EO286" s="53"/>
      <c r="EP286" s="53"/>
    </row>
    <row r="287" spans="1:146" s="50" customFormat="1" ht="15" hidden="1" customHeight="1" x14ac:dyDescent="0.2">
      <c r="A287" s="48"/>
      <c r="B287" s="59" t="s">
        <v>543</v>
      </c>
      <c r="C287" s="59" t="s">
        <v>544</v>
      </c>
      <c r="D287" s="60">
        <v>0</v>
      </c>
      <c r="E287" s="60">
        <v>0</v>
      </c>
      <c r="F287" s="60">
        <f>+D287+E287</f>
        <v>0</v>
      </c>
      <c r="G287" s="60">
        <v>0</v>
      </c>
      <c r="H287" s="60">
        <v>0</v>
      </c>
      <c r="I287" s="60">
        <f t="shared" si="112"/>
        <v>0</v>
      </c>
      <c r="J287" s="60">
        <f t="shared" si="113"/>
        <v>0</v>
      </c>
      <c r="K287" s="48"/>
      <c r="L287" s="48"/>
      <c r="M287" s="86">
        <v>0</v>
      </c>
      <c r="N287" s="58">
        <f t="shared" si="103"/>
        <v>0</v>
      </c>
      <c r="P287" s="48"/>
      <c r="Q287" s="48"/>
      <c r="R287" s="48"/>
      <c r="T287" s="48"/>
      <c r="U287" s="48"/>
      <c r="V287" s="48"/>
      <c r="X287" s="48"/>
      <c r="Y287" s="48"/>
      <c r="Z287" s="48"/>
      <c r="AB287" s="48"/>
      <c r="AC287" s="48"/>
      <c r="AD287" s="48"/>
      <c r="AF287" s="48"/>
      <c r="AG287" s="48"/>
      <c r="AH287" s="48"/>
      <c r="AJ287" s="48"/>
      <c r="AK287" s="48"/>
      <c r="AL287" s="48"/>
      <c r="AN287" s="48"/>
      <c r="AO287" s="48"/>
      <c r="AP287" s="48"/>
      <c r="AR287" s="48"/>
      <c r="AS287" s="48"/>
      <c r="AT287" s="48"/>
      <c r="AV287" s="48"/>
      <c r="AW287" s="48"/>
      <c r="AX287" s="48"/>
      <c r="AZ287" s="48"/>
      <c r="BA287" s="48"/>
      <c r="BB287" s="48"/>
      <c r="BD287" s="48"/>
      <c r="BE287" s="48"/>
      <c r="BF287" s="48"/>
      <c r="BH287" s="48"/>
      <c r="BI287" s="48"/>
      <c r="BJ287" s="48"/>
      <c r="BL287" s="48"/>
      <c r="BM287" s="48"/>
      <c r="BN287" s="48"/>
      <c r="BP287" s="48"/>
      <c r="BQ287" s="48"/>
      <c r="BR287" s="48"/>
      <c r="BT287" s="48"/>
      <c r="BU287" s="48"/>
      <c r="BV287" s="48"/>
      <c r="BX287" s="48"/>
      <c r="BY287" s="48"/>
      <c r="BZ287" s="48"/>
      <c r="CB287" s="48"/>
      <c r="CC287" s="48"/>
      <c r="CD287" s="48"/>
      <c r="CF287" s="48"/>
      <c r="CG287" s="48"/>
      <c r="CH287" s="48"/>
      <c r="CJ287" s="48"/>
      <c r="CK287" s="48"/>
      <c r="CL287" s="48"/>
      <c r="CN287" s="48"/>
      <c r="CO287" s="48"/>
      <c r="CP287" s="48"/>
      <c r="CR287" s="48"/>
      <c r="CS287" s="48"/>
      <c r="CT287" s="48"/>
      <c r="CV287" s="48"/>
      <c r="CW287" s="48"/>
      <c r="CX287" s="48"/>
      <c r="CZ287" s="48"/>
      <c r="DA287" s="48"/>
      <c r="DB287" s="48"/>
      <c r="DD287" s="48"/>
      <c r="DE287" s="48"/>
      <c r="DF287" s="48"/>
      <c r="DH287" s="48"/>
      <c r="DI287" s="48"/>
      <c r="DJ287" s="48"/>
      <c r="DL287" s="48"/>
      <c r="DM287" s="48"/>
      <c r="DN287" s="48"/>
      <c r="DP287" s="48"/>
      <c r="DQ287" s="48"/>
      <c r="DR287" s="48"/>
      <c r="DT287" s="48"/>
      <c r="DU287" s="48"/>
      <c r="DV287" s="48"/>
      <c r="DX287" s="48"/>
      <c r="DY287" s="48"/>
      <c r="DZ287" s="48"/>
      <c r="EB287" s="48"/>
      <c r="EC287" s="48"/>
      <c r="ED287" s="48"/>
      <c r="EF287" s="48"/>
      <c r="EG287" s="48"/>
      <c r="EH287" s="48"/>
      <c r="EJ287" s="48"/>
      <c r="EK287" s="48"/>
      <c r="EL287" s="48"/>
      <c r="EN287" s="48"/>
      <c r="EO287" s="48"/>
      <c r="EP287" s="48"/>
    </row>
    <row r="288" spans="1:146" s="50" customFormat="1" ht="15" hidden="1" customHeight="1" x14ac:dyDescent="0.2">
      <c r="A288" s="48"/>
      <c r="B288" s="59" t="s">
        <v>545</v>
      </c>
      <c r="C288" s="59" t="s">
        <v>546</v>
      </c>
      <c r="D288" s="60">
        <v>0</v>
      </c>
      <c r="E288" s="60">
        <v>0</v>
      </c>
      <c r="F288" s="60">
        <f>+D288+E288</f>
        <v>0</v>
      </c>
      <c r="G288" s="60">
        <v>0</v>
      </c>
      <c r="H288" s="60">
        <v>0</v>
      </c>
      <c r="I288" s="60">
        <f t="shared" si="112"/>
        <v>0</v>
      </c>
      <c r="J288" s="60">
        <f t="shared" si="113"/>
        <v>0</v>
      </c>
      <c r="K288" s="48"/>
      <c r="L288" s="48"/>
      <c r="M288" s="86">
        <v>0</v>
      </c>
      <c r="N288" s="58">
        <f t="shared" si="103"/>
        <v>0</v>
      </c>
      <c r="P288" s="48"/>
      <c r="Q288" s="48"/>
      <c r="R288" s="48"/>
      <c r="T288" s="48"/>
      <c r="U288" s="48"/>
      <c r="V288" s="48"/>
      <c r="X288" s="48"/>
      <c r="Y288" s="48"/>
      <c r="Z288" s="48"/>
      <c r="AB288" s="48"/>
      <c r="AC288" s="48"/>
      <c r="AD288" s="48"/>
      <c r="AF288" s="48"/>
      <c r="AG288" s="48"/>
      <c r="AH288" s="48"/>
      <c r="AJ288" s="48"/>
      <c r="AK288" s="48"/>
      <c r="AL288" s="48"/>
      <c r="AN288" s="48"/>
      <c r="AO288" s="48"/>
      <c r="AP288" s="48"/>
      <c r="AR288" s="48"/>
      <c r="AS288" s="48"/>
      <c r="AT288" s="48"/>
      <c r="AV288" s="48"/>
      <c r="AW288" s="48"/>
      <c r="AX288" s="48"/>
      <c r="AZ288" s="48"/>
      <c r="BA288" s="48"/>
      <c r="BB288" s="48"/>
      <c r="BD288" s="48"/>
      <c r="BE288" s="48"/>
      <c r="BF288" s="48"/>
      <c r="BH288" s="48"/>
      <c r="BI288" s="48"/>
      <c r="BJ288" s="48"/>
      <c r="BL288" s="48"/>
      <c r="BM288" s="48"/>
      <c r="BN288" s="48"/>
      <c r="BP288" s="48"/>
      <c r="BQ288" s="48"/>
      <c r="BR288" s="48"/>
      <c r="BT288" s="48"/>
      <c r="BU288" s="48"/>
      <c r="BV288" s="48"/>
      <c r="BX288" s="48"/>
      <c r="BY288" s="48"/>
      <c r="BZ288" s="48"/>
      <c r="CB288" s="48"/>
      <c r="CC288" s="48"/>
      <c r="CD288" s="48"/>
      <c r="CF288" s="48"/>
      <c r="CG288" s="48"/>
      <c r="CH288" s="48"/>
      <c r="CJ288" s="48"/>
      <c r="CK288" s="48"/>
      <c r="CL288" s="48"/>
      <c r="CN288" s="48"/>
      <c r="CO288" s="48"/>
      <c r="CP288" s="48"/>
      <c r="CR288" s="48"/>
      <c r="CS288" s="48"/>
      <c r="CT288" s="48"/>
      <c r="CV288" s="48"/>
      <c r="CW288" s="48"/>
      <c r="CX288" s="48"/>
      <c r="CZ288" s="48"/>
      <c r="DA288" s="48"/>
      <c r="DB288" s="48"/>
      <c r="DD288" s="48"/>
      <c r="DE288" s="48"/>
      <c r="DF288" s="48"/>
      <c r="DH288" s="48"/>
      <c r="DI288" s="48"/>
      <c r="DJ288" s="48"/>
      <c r="DL288" s="48"/>
      <c r="DM288" s="48"/>
      <c r="DN288" s="48"/>
      <c r="DP288" s="48"/>
      <c r="DQ288" s="48"/>
      <c r="DR288" s="48"/>
      <c r="DT288" s="48"/>
      <c r="DU288" s="48"/>
      <c r="DV288" s="48"/>
      <c r="DX288" s="48"/>
      <c r="DY288" s="48"/>
      <c r="DZ288" s="48"/>
      <c r="EB288" s="48"/>
      <c r="EC288" s="48"/>
      <c r="ED288" s="48"/>
      <c r="EF288" s="48"/>
      <c r="EG288" s="48"/>
      <c r="EH288" s="48"/>
      <c r="EJ288" s="48"/>
      <c r="EK288" s="48"/>
      <c r="EL288" s="48"/>
      <c r="EN288" s="48"/>
      <c r="EO288" s="48"/>
      <c r="EP288" s="48"/>
    </row>
    <row r="289" spans="1:146" s="50" customFormat="1" ht="15" hidden="1" customHeight="1" x14ac:dyDescent="0.2">
      <c r="A289" s="48"/>
      <c r="B289" s="59" t="s">
        <v>547</v>
      </c>
      <c r="C289" s="59" t="s">
        <v>548</v>
      </c>
      <c r="D289" s="60">
        <v>0</v>
      </c>
      <c r="E289" s="60">
        <v>0</v>
      </c>
      <c r="F289" s="60">
        <f>+D289+E289</f>
        <v>0</v>
      </c>
      <c r="G289" s="60">
        <v>0</v>
      </c>
      <c r="H289" s="60">
        <v>0</v>
      </c>
      <c r="I289" s="60">
        <f t="shared" si="112"/>
        <v>0</v>
      </c>
      <c r="J289" s="60">
        <f t="shared" si="113"/>
        <v>0</v>
      </c>
      <c r="K289" s="48"/>
      <c r="L289" s="48"/>
      <c r="M289" s="86">
        <v>0</v>
      </c>
      <c r="N289" s="58">
        <f t="shared" si="103"/>
        <v>0</v>
      </c>
      <c r="P289" s="48"/>
      <c r="Q289" s="48"/>
      <c r="R289" s="48"/>
      <c r="T289" s="48"/>
      <c r="U289" s="48"/>
      <c r="V289" s="48"/>
      <c r="X289" s="48"/>
      <c r="Y289" s="48"/>
      <c r="Z289" s="48"/>
      <c r="AB289" s="48"/>
      <c r="AC289" s="48"/>
      <c r="AD289" s="48"/>
      <c r="AF289" s="48"/>
      <c r="AG289" s="48"/>
      <c r="AH289" s="48"/>
      <c r="AJ289" s="48"/>
      <c r="AK289" s="48"/>
      <c r="AL289" s="48"/>
      <c r="AN289" s="48"/>
      <c r="AO289" s="48"/>
      <c r="AP289" s="48"/>
      <c r="AR289" s="48"/>
      <c r="AS289" s="48"/>
      <c r="AT289" s="48"/>
      <c r="AV289" s="48"/>
      <c r="AW289" s="48"/>
      <c r="AX289" s="48"/>
      <c r="AZ289" s="48"/>
      <c r="BA289" s="48"/>
      <c r="BB289" s="48"/>
      <c r="BD289" s="48"/>
      <c r="BE289" s="48"/>
      <c r="BF289" s="48"/>
      <c r="BH289" s="48"/>
      <c r="BI289" s="48"/>
      <c r="BJ289" s="48"/>
      <c r="BL289" s="48"/>
      <c r="BM289" s="48"/>
      <c r="BN289" s="48"/>
      <c r="BP289" s="48"/>
      <c r="BQ289" s="48"/>
      <c r="BR289" s="48"/>
      <c r="BT289" s="48"/>
      <c r="BU289" s="48"/>
      <c r="BV289" s="48"/>
      <c r="BX289" s="48"/>
      <c r="BY289" s="48"/>
      <c r="BZ289" s="48"/>
      <c r="CB289" s="48"/>
      <c r="CC289" s="48"/>
      <c r="CD289" s="48"/>
      <c r="CF289" s="48"/>
      <c r="CG289" s="48"/>
      <c r="CH289" s="48"/>
      <c r="CJ289" s="48"/>
      <c r="CK289" s="48"/>
      <c r="CL289" s="48"/>
      <c r="CN289" s="48"/>
      <c r="CO289" s="48"/>
      <c r="CP289" s="48"/>
      <c r="CR289" s="48"/>
      <c r="CS289" s="48"/>
      <c r="CT289" s="48"/>
      <c r="CV289" s="48"/>
      <c r="CW289" s="48"/>
      <c r="CX289" s="48"/>
      <c r="CZ289" s="48"/>
      <c r="DA289" s="48"/>
      <c r="DB289" s="48"/>
      <c r="DD289" s="48"/>
      <c r="DE289" s="48"/>
      <c r="DF289" s="48"/>
      <c r="DH289" s="48"/>
      <c r="DI289" s="48"/>
      <c r="DJ289" s="48"/>
      <c r="DL289" s="48"/>
      <c r="DM289" s="48"/>
      <c r="DN289" s="48"/>
      <c r="DP289" s="48"/>
      <c r="DQ289" s="48"/>
      <c r="DR289" s="48"/>
      <c r="DT289" s="48"/>
      <c r="DU289" s="48"/>
      <c r="DV289" s="48"/>
      <c r="DX289" s="48"/>
      <c r="DY289" s="48"/>
      <c r="DZ289" s="48"/>
      <c r="EB289" s="48"/>
      <c r="EC289" s="48"/>
      <c r="ED289" s="48"/>
      <c r="EF289" s="48"/>
      <c r="EG289" s="48"/>
      <c r="EH289" s="48"/>
      <c r="EJ289" s="48"/>
      <c r="EK289" s="48"/>
      <c r="EL289" s="48"/>
      <c r="EN289" s="48"/>
      <c r="EO289" s="48"/>
      <c r="EP289" s="48"/>
    </row>
    <row r="290" spans="1:146" s="57" customFormat="1" ht="15" hidden="1" customHeight="1" x14ac:dyDescent="0.2">
      <c r="A290" s="53"/>
      <c r="B290" s="55" t="s">
        <v>549</v>
      </c>
      <c r="C290" s="55" t="s">
        <v>550</v>
      </c>
      <c r="D290" s="56">
        <f t="shared" ref="D290:J290" si="115">+D291+D298+D299+D300</f>
        <v>0</v>
      </c>
      <c r="E290" s="56">
        <f t="shared" si="115"/>
        <v>0</v>
      </c>
      <c r="F290" s="56">
        <f t="shared" si="115"/>
        <v>0</v>
      </c>
      <c r="G290" s="56">
        <f t="shared" si="115"/>
        <v>0</v>
      </c>
      <c r="H290" s="56">
        <f t="shared" si="115"/>
        <v>0</v>
      </c>
      <c r="I290" s="56">
        <f t="shared" si="115"/>
        <v>0</v>
      </c>
      <c r="J290" s="56">
        <f t="shared" si="115"/>
        <v>0</v>
      </c>
      <c r="K290" s="53"/>
      <c r="L290" s="53"/>
      <c r="M290" s="58">
        <v>0</v>
      </c>
      <c r="N290" s="58">
        <f t="shared" si="103"/>
        <v>0</v>
      </c>
      <c r="P290" s="53"/>
      <c r="Q290" s="53"/>
      <c r="R290" s="53"/>
      <c r="T290" s="53"/>
      <c r="U290" s="53"/>
      <c r="V290" s="53"/>
      <c r="X290" s="53"/>
      <c r="Y290" s="53"/>
      <c r="Z290" s="53"/>
      <c r="AB290" s="53"/>
      <c r="AC290" s="53"/>
      <c r="AD290" s="53"/>
      <c r="AF290" s="53"/>
      <c r="AG290" s="53"/>
      <c r="AH290" s="53"/>
      <c r="AJ290" s="53"/>
      <c r="AK290" s="53"/>
      <c r="AL290" s="53"/>
      <c r="AN290" s="53"/>
      <c r="AO290" s="53"/>
      <c r="AP290" s="53"/>
      <c r="AR290" s="53"/>
      <c r="AS290" s="53"/>
      <c r="AT290" s="53"/>
      <c r="AV290" s="53"/>
      <c r="AW290" s="53"/>
      <c r="AX290" s="53"/>
      <c r="AZ290" s="53"/>
      <c r="BA290" s="53"/>
      <c r="BB290" s="53"/>
      <c r="BD290" s="53"/>
      <c r="BE290" s="53"/>
      <c r="BF290" s="53"/>
      <c r="BH290" s="53"/>
      <c r="BI290" s="53"/>
      <c r="BJ290" s="53"/>
      <c r="BL290" s="53"/>
      <c r="BM290" s="53"/>
      <c r="BN290" s="53"/>
      <c r="BP290" s="53"/>
      <c r="BQ290" s="53"/>
      <c r="BR290" s="53"/>
      <c r="BT290" s="53"/>
      <c r="BU290" s="53"/>
      <c r="BV290" s="53"/>
      <c r="BX290" s="53"/>
      <c r="BY290" s="53"/>
      <c r="BZ290" s="53"/>
      <c r="CB290" s="53"/>
      <c r="CC290" s="53"/>
      <c r="CD290" s="53"/>
      <c r="CF290" s="53"/>
      <c r="CG290" s="53"/>
      <c r="CH290" s="53"/>
      <c r="CJ290" s="53"/>
      <c r="CK290" s="53"/>
      <c r="CL290" s="53"/>
      <c r="CN290" s="53"/>
      <c r="CO290" s="53"/>
      <c r="CP290" s="53"/>
      <c r="CR290" s="53"/>
      <c r="CS290" s="53"/>
      <c r="CT290" s="53"/>
      <c r="CV290" s="53"/>
      <c r="CW290" s="53"/>
      <c r="CX290" s="53"/>
      <c r="CZ290" s="53"/>
      <c r="DA290" s="53"/>
      <c r="DB290" s="53"/>
      <c r="DD290" s="53"/>
      <c r="DE290" s="53"/>
      <c r="DF290" s="53"/>
      <c r="DH290" s="53"/>
      <c r="DI290" s="53"/>
      <c r="DJ290" s="53"/>
      <c r="DL290" s="53"/>
      <c r="DM290" s="53"/>
      <c r="DN290" s="53"/>
      <c r="DP290" s="53"/>
      <c r="DQ290" s="53"/>
      <c r="DR290" s="53"/>
      <c r="DT290" s="53"/>
      <c r="DU290" s="53"/>
      <c r="DV290" s="53"/>
      <c r="DX290" s="53"/>
      <c r="DY290" s="53"/>
      <c r="DZ290" s="53"/>
      <c r="EB290" s="53"/>
      <c r="EC290" s="53"/>
      <c r="ED290" s="53"/>
      <c r="EF290" s="53"/>
      <c r="EG290" s="53"/>
      <c r="EH290" s="53"/>
      <c r="EJ290" s="53"/>
      <c r="EK290" s="53"/>
      <c r="EL290" s="53"/>
      <c r="EN290" s="53"/>
      <c r="EO290" s="53"/>
      <c r="EP290" s="53"/>
    </row>
    <row r="291" spans="1:146" s="57" customFormat="1" ht="15" hidden="1" customHeight="1" x14ac:dyDescent="0.2">
      <c r="A291" s="53"/>
      <c r="B291" s="55" t="s">
        <v>551</v>
      </c>
      <c r="C291" s="55" t="s">
        <v>552</v>
      </c>
      <c r="D291" s="56">
        <f>SUM(D292:D297)</f>
        <v>0</v>
      </c>
      <c r="E291" s="56">
        <f t="shared" ref="E291:J291" si="116">SUM(E292:E297)</f>
        <v>0</v>
      </c>
      <c r="F291" s="56">
        <f t="shared" si="116"/>
        <v>0</v>
      </c>
      <c r="G291" s="56">
        <f t="shared" si="116"/>
        <v>0</v>
      </c>
      <c r="H291" s="56">
        <f t="shared" si="116"/>
        <v>0</v>
      </c>
      <c r="I291" s="56">
        <f t="shared" si="116"/>
        <v>0</v>
      </c>
      <c r="J291" s="56">
        <f t="shared" si="116"/>
        <v>0</v>
      </c>
      <c r="K291" s="53"/>
      <c r="L291" s="53"/>
      <c r="M291" s="58">
        <v>0</v>
      </c>
      <c r="N291" s="58">
        <f t="shared" si="103"/>
        <v>0</v>
      </c>
      <c r="P291" s="53"/>
      <c r="Q291" s="53"/>
      <c r="R291" s="53"/>
      <c r="T291" s="53"/>
      <c r="U291" s="53"/>
      <c r="V291" s="53"/>
      <c r="X291" s="53"/>
      <c r="Y291" s="53"/>
      <c r="Z291" s="53"/>
      <c r="AB291" s="53"/>
      <c r="AC291" s="53"/>
      <c r="AD291" s="53"/>
      <c r="AF291" s="53"/>
      <c r="AG291" s="53"/>
      <c r="AH291" s="53"/>
      <c r="AJ291" s="53"/>
      <c r="AK291" s="53"/>
      <c r="AL291" s="53"/>
      <c r="AN291" s="53"/>
      <c r="AO291" s="53"/>
      <c r="AP291" s="53"/>
      <c r="AR291" s="53"/>
      <c r="AS291" s="53"/>
      <c r="AT291" s="53"/>
      <c r="AV291" s="53"/>
      <c r="AW291" s="53"/>
      <c r="AX291" s="53"/>
      <c r="AZ291" s="53"/>
      <c r="BA291" s="53"/>
      <c r="BB291" s="53"/>
      <c r="BD291" s="53"/>
      <c r="BE291" s="53"/>
      <c r="BF291" s="53"/>
      <c r="BH291" s="53"/>
      <c r="BI291" s="53"/>
      <c r="BJ291" s="53"/>
      <c r="BL291" s="53"/>
      <c r="BM291" s="53"/>
      <c r="BN291" s="53"/>
      <c r="BP291" s="53"/>
      <c r="BQ291" s="53"/>
      <c r="BR291" s="53"/>
      <c r="BT291" s="53"/>
      <c r="BU291" s="53"/>
      <c r="BV291" s="53"/>
      <c r="BX291" s="53"/>
      <c r="BY291" s="53"/>
      <c r="BZ291" s="53"/>
      <c r="CB291" s="53"/>
      <c r="CC291" s="53"/>
      <c r="CD291" s="53"/>
      <c r="CF291" s="53"/>
      <c r="CG291" s="53"/>
      <c r="CH291" s="53"/>
      <c r="CJ291" s="53"/>
      <c r="CK291" s="53"/>
      <c r="CL291" s="53"/>
      <c r="CN291" s="53"/>
      <c r="CO291" s="53"/>
      <c r="CP291" s="53"/>
      <c r="CR291" s="53"/>
      <c r="CS291" s="53"/>
      <c r="CT291" s="53"/>
      <c r="CV291" s="53"/>
      <c r="CW291" s="53"/>
      <c r="CX291" s="53"/>
      <c r="CZ291" s="53"/>
      <c r="DA291" s="53"/>
      <c r="DB291" s="53"/>
      <c r="DD291" s="53"/>
      <c r="DE291" s="53"/>
      <c r="DF291" s="53"/>
      <c r="DH291" s="53"/>
      <c r="DI291" s="53"/>
      <c r="DJ291" s="53"/>
      <c r="DL291" s="53"/>
      <c r="DM291" s="53"/>
      <c r="DN291" s="53"/>
      <c r="DP291" s="53"/>
      <c r="DQ291" s="53"/>
      <c r="DR291" s="53"/>
      <c r="DT291" s="53"/>
      <c r="DU291" s="53"/>
      <c r="DV291" s="53"/>
      <c r="DX291" s="53"/>
      <c r="DY291" s="53"/>
      <c r="DZ291" s="53"/>
      <c r="EB291" s="53"/>
      <c r="EC291" s="53"/>
      <c r="ED291" s="53"/>
      <c r="EF291" s="53"/>
      <c r="EG291" s="53"/>
      <c r="EH291" s="53"/>
      <c r="EJ291" s="53"/>
      <c r="EK291" s="53"/>
      <c r="EL291" s="53"/>
      <c r="EN291" s="53"/>
      <c r="EO291" s="53"/>
      <c r="EP291" s="53"/>
    </row>
    <row r="292" spans="1:146" s="50" customFormat="1" ht="15" hidden="1" customHeight="1" x14ac:dyDescent="0.2">
      <c r="A292" s="48"/>
      <c r="B292" s="59" t="s">
        <v>553</v>
      </c>
      <c r="C292" s="59" t="s">
        <v>554</v>
      </c>
      <c r="D292" s="60">
        <v>0</v>
      </c>
      <c r="E292" s="60">
        <v>0</v>
      </c>
      <c r="F292" s="60">
        <f t="shared" ref="F292:F297" si="117">+D292+E292</f>
        <v>0</v>
      </c>
      <c r="G292" s="60">
        <v>0</v>
      </c>
      <c r="H292" s="60">
        <v>0</v>
      </c>
      <c r="I292" s="60">
        <f t="shared" ref="I292:I297" si="118">+G292+H292</f>
        <v>0</v>
      </c>
      <c r="J292" s="60">
        <f t="shared" ref="J292:J297" si="119">+F292-I292</f>
        <v>0</v>
      </c>
      <c r="K292" s="48"/>
      <c r="L292" s="48"/>
      <c r="M292" s="86">
        <v>0</v>
      </c>
      <c r="N292" s="58">
        <f t="shared" si="103"/>
        <v>0</v>
      </c>
      <c r="P292" s="48"/>
      <c r="Q292" s="48"/>
      <c r="R292" s="48"/>
      <c r="T292" s="48"/>
      <c r="U292" s="48"/>
      <c r="V292" s="48"/>
      <c r="X292" s="48"/>
      <c r="Y292" s="48"/>
      <c r="Z292" s="48"/>
      <c r="AB292" s="48"/>
      <c r="AC292" s="48"/>
      <c r="AD292" s="48"/>
      <c r="AF292" s="48"/>
      <c r="AG292" s="48"/>
      <c r="AH292" s="48"/>
      <c r="AJ292" s="48"/>
      <c r="AK292" s="48"/>
      <c r="AL292" s="48"/>
      <c r="AN292" s="48"/>
      <c r="AO292" s="48"/>
      <c r="AP292" s="48"/>
      <c r="AR292" s="48"/>
      <c r="AS292" s="48"/>
      <c r="AT292" s="48"/>
      <c r="AV292" s="48"/>
      <c r="AW292" s="48"/>
      <c r="AX292" s="48"/>
      <c r="AZ292" s="48"/>
      <c r="BA292" s="48"/>
      <c r="BB292" s="48"/>
      <c r="BD292" s="48"/>
      <c r="BE292" s="48"/>
      <c r="BF292" s="48"/>
      <c r="BH292" s="48"/>
      <c r="BI292" s="48"/>
      <c r="BJ292" s="48"/>
      <c r="BL292" s="48"/>
      <c r="BM292" s="48"/>
      <c r="BN292" s="48"/>
      <c r="BP292" s="48"/>
      <c r="BQ292" s="48"/>
      <c r="BR292" s="48"/>
      <c r="BT292" s="48"/>
      <c r="BU292" s="48"/>
      <c r="BV292" s="48"/>
      <c r="BX292" s="48"/>
      <c r="BY292" s="48"/>
      <c r="BZ292" s="48"/>
      <c r="CB292" s="48"/>
      <c r="CC292" s="48"/>
      <c r="CD292" s="48"/>
      <c r="CF292" s="48"/>
      <c r="CG292" s="48"/>
      <c r="CH292" s="48"/>
      <c r="CJ292" s="48"/>
      <c r="CK292" s="48"/>
      <c r="CL292" s="48"/>
      <c r="CN292" s="48"/>
      <c r="CO292" s="48"/>
      <c r="CP292" s="48"/>
      <c r="CR292" s="48"/>
      <c r="CS292" s="48"/>
      <c r="CT292" s="48"/>
      <c r="CV292" s="48"/>
      <c r="CW292" s="48"/>
      <c r="CX292" s="48"/>
      <c r="CZ292" s="48"/>
      <c r="DA292" s="48"/>
      <c r="DB292" s="48"/>
      <c r="DD292" s="48"/>
      <c r="DE292" s="48"/>
      <c r="DF292" s="48"/>
      <c r="DH292" s="48"/>
      <c r="DI292" s="48"/>
      <c r="DJ292" s="48"/>
      <c r="DL292" s="48"/>
      <c r="DM292" s="48"/>
      <c r="DN292" s="48"/>
      <c r="DP292" s="48"/>
      <c r="DQ292" s="48"/>
      <c r="DR292" s="48"/>
      <c r="DT292" s="48"/>
      <c r="DU292" s="48"/>
      <c r="DV292" s="48"/>
      <c r="DX292" s="48"/>
      <c r="DY292" s="48"/>
      <c r="DZ292" s="48"/>
      <c r="EB292" s="48"/>
      <c r="EC292" s="48"/>
      <c r="ED292" s="48"/>
      <c r="EF292" s="48"/>
      <c r="EG292" s="48"/>
      <c r="EH292" s="48"/>
      <c r="EJ292" s="48"/>
      <c r="EK292" s="48"/>
      <c r="EL292" s="48"/>
      <c r="EN292" s="48"/>
      <c r="EO292" s="48"/>
      <c r="EP292" s="48"/>
    </row>
    <row r="293" spans="1:146" s="50" customFormat="1" ht="15" hidden="1" customHeight="1" x14ac:dyDescent="0.2">
      <c r="A293" s="48"/>
      <c r="B293" s="59" t="s">
        <v>555</v>
      </c>
      <c r="C293" s="59" t="s">
        <v>556</v>
      </c>
      <c r="D293" s="60">
        <v>0</v>
      </c>
      <c r="E293" s="60">
        <v>0</v>
      </c>
      <c r="F293" s="60">
        <f t="shared" si="117"/>
        <v>0</v>
      </c>
      <c r="G293" s="60">
        <v>0</v>
      </c>
      <c r="H293" s="60">
        <v>0</v>
      </c>
      <c r="I293" s="60">
        <f t="shared" si="118"/>
        <v>0</v>
      </c>
      <c r="J293" s="60">
        <f t="shared" si="119"/>
        <v>0</v>
      </c>
      <c r="K293" s="48"/>
      <c r="L293" s="48"/>
      <c r="M293" s="86">
        <v>0</v>
      </c>
      <c r="N293" s="58">
        <f t="shared" si="103"/>
        <v>0</v>
      </c>
      <c r="P293" s="48"/>
      <c r="Q293" s="48"/>
      <c r="R293" s="48"/>
      <c r="T293" s="48"/>
      <c r="U293" s="48"/>
      <c r="V293" s="48"/>
      <c r="X293" s="48"/>
      <c r="Y293" s="48"/>
      <c r="Z293" s="48"/>
      <c r="AB293" s="48"/>
      <c r="AC293" s="48"/>
      <c r="AD293" s="48"/>
      <c r="AF293" s="48"/>
      <c r="AG293" s="48"/>
      <c r="AH293" s="48"/>
      <c r="AJ293" s="48"/>
      <c r="AK293" s="48"/>
      <c r="AL293" s="48"/>
      <c r="AN293" s="48"/>
      <c r="AO293" s="48"/>
      <c r="AP293" s="48"/>
      <c r="AR293" s="48"/>
      <c r="AS293" s="48"/>
      <c r="AT293" s="48"/>
      <c r="AV293" s="48"/>
      <c r="AW293" s="48"/>
      <c r="AX293" s="48"/>
      <c r="AZ293" s="48"/>
      <c r="BA293" s="48"/>
      <c r="BB293" s="48"/>
      <c r="BD293" s="48"/>
      <c r="BE293" s="48"/>
      <c r="BF293" s="48"/>
      <c r="BH293" s="48"/>
      <c r="BI293" s="48"/>
      <c r="BJ293" s="48"/>
      <c r="BL293" s="48"/>
      <c r="BM293" s="48"/>
      <c r="BN293" s="48"/>
      <c r="BP293" s="48"/>
      <c r="BQ293" s="48"/>
      <c r="BR293" s="48"/>
      <c r="BT293" s="48"/>
      <c r="BU293" s="48"/>
      <c r="BV293" s="48"/>
      <c r="BX293" s="48"/>
      <c r="BY293" s="48"/>
      <c r="BZ293" s="48"/>
      <c r="CB293" s="48"/>
      <c r="CC293" s="48"/>
      <c r="CD293" s="48"/>
      <c r="CF293" s="48"/>
      <c r="CG293" s="48"/>
      <c r="CH293" s="48"/>
      <c r="CJ293" s="48"/>
      <c r="CK293" s="48"/>
      <c r="CL293" s="48"/>
      <c r="CN293" s="48"/>
      <c r="CO293" s="48"/>
      <c r="CP293" s="48"/>
      <c r="CR293" s="48"/>
      <c r="CS293" s="48"/>
      <c r="CT293" s="48"/>
      <c r="CV293" s="48"/>
      <c r="CW293" s="48"/>
      <c r="CX293" s="48"/>
      <c r="CZ293" s="48"/>
      <c r="DA293" s="48"/>
      <c r="DB293" s="48"/>
      <c r="DD293" s="48"/>
      <c r="DE293" s="48"/>
      <c r="DF293" s="48"/>
      <c r="DH293" s="48"/>
      <c r="DI293" s="48"/>
      <c r="DJ293" s="48"/>
      <c r="DL293" s="48"/>
      <c r="DM293" s="48"/>
      <c r="DN293" s="48"/>
      <c r="DP293" s="48"/>
      <c r="DQ293" s="48"/>
      <c r="DR293" s="48"/>
      <c r="DT293" s="48"/>
      <c r="DU293" s="48"/>
      <c r="DV293" s="48"/>
      <c r="DX293" s="48"/>
      <c r="DY293" s="48"/>
      <c r="DZ293" s="48"/>
      <c r="EB293" s="48"/>
      <c r="EC293" s="48"/>
      <c r="ED293" s="48"/>
      <c r="EF293" s="48"/>
      <c r="EG293" s="48"/>
      <c r="EH293" s="48"/>
      <c r="EJ293" s="48"/>
      <c r="EK293" s="48"/>
      <c r="EL293" s="48"/>
      <c r="EN293" s="48"/>
      <c r="EO293" s="48"/>
      <c r="EP293" s="48"/>
    </row>
    <row r="294" spans="1:146" s="50" customFormat="1" ht="15" hidden="1" customHeight="1" x14ac:dyDescent="0.2">
      <c r="A294" s="48"/>
      <c r="B294" s="59" t="s">
        <v>557</v>
      </c>
      <c r="C294" s="59" t="s">
        <v>558</v>
      </c>
      <c r="D294" s="60">
        <v>0</v>
      </c>
      <c r="E294" s="60">
        <v>0</v>
      </c>
      <c r="F294" s="60">
        <f t="shared" si="117"/>
        <v>0</v>
      </c>
      <c r="G294" s="60">
        <v>0</v>
      </c>
      <c r="H294" s="60">
        <v>0</v>
      </c>
      <c r="I294" s="60">
        <f t="shared" si="118"/>
        <v>0</v>
      </c>
      <c r="J294" s="60">
        <f t="shared" si="119"/>
        <v>0</v>
      </c>
      <c r="K294" s="48"/>
      <c r="L294" s="48"/>
      <c r="M294" s="86">
        <v>0</v>
      </c>
      <c r="N294" s="58">
        <f t="shared" si="103"/>
        <v>0</v>
      </c>
      <c r="P294" s="48"/>
      <c r="Q294" s="48"/>
      <c r="R294" s="48"/>
      <c r="T294" s="48"/>
      <c r="U294" s="48"/>
      <c r="V294" s="48"/>
      <c r="X294" s="48"/>
      <c r="Y294" s="48"/>
      <c r="Z294" s="48"/>
      <c r="AB294" s="48"/>
      <c r="AC294" s="48"/>
      <c r="AD294" s="48"/>
      <c r="AF294" s="48"/>
      <c r="AG294" s="48"/>
      <c r="AH294" s="48"/>
      <c r="AJ294" s="48"/>
      <c r="AK294" s="48"/>
      <c r="AL294" s="48"/>
      <c r="AN294" s="48"/>
      <c r="AO294" s="48"/>
      <c r="AP294" s="48"/>
      <c r="AR294" s="48"/>
      <c r="AS294" s="48"/>
      <c r="AT294" s="48"/>
      <c r="AV294" s="48"/>
      <c r="AW294" s="48"/>
      <c r="AX294" s="48"/>
      <c r="AZ294" s="48"/>
      <c r="BA294" s="48"/>
      <c r="BB294" s="48"/>
      <c r="BD294" s="48"/>
      <c r="BE294" s="48"/>
      <c r="BF294" s="48"/>
      <c r="BH294" s="48"/>
      <c r="BI294" s="48"/>
      <c r="BJ294" s="48"/>
      <c r="BL294" s="48"/>
      <c r="BM294" s="48"/>
      <c r="BN294" s="48"/>
      <c r="BP294" s="48"/>
      <c r="BQ294" s="48"/>
      <c r="BR294" s="48"/>
      <c r="BT294" s="48"/>
      <c r="BU294" s="48"/>
      <c r="BV294" s="48"/>
      <c r="BX294" s="48"/>
      <c r="BY294" s="48"/>
      <c r="BZ294" s="48"/>
      <c r="CB294" s="48"/>
      <c r="CC294" s="48"/>
      <c r="CD294" s="48"/>
      <c r="CF294" s="48"/>
      <c r="CG294" s="48"/>
      <c r="CH294" s="48"/>
      <c r="CJ294" s="48"/>
      <c r="CK294" s="48"/>
      <c r="CL294" s="48"/>
      <c r="CN294" s="48"/>
      <c r="CO294" s="48"/>
      <c r="CP294" s="48"/>
      <c r="CR294" s="48"/>
      <c r="CS294" s="48"/>
      <c r="CT294" s="48"/>
      <c r="CV294" s="48"/>
      <c r="CW294" s="48"/>
      <c r="CX294" s="48"/>
      <c r="CZ294" s="48"/>
      <c r="DA294" s="48"/>
      <c r="DB294" s="48"/>
      <c r="DD294" s="48"/>
      <c r="DE294" s="48"/>
      <c r="DF294" s="48"/>
      <c r="DH294" s="48"/>
      <c r="DI294" s="48"/>
      <c r="DJ294" s="48"/>
      <c r="DL294" s="48"/>
      <c r="DM294" s="48"/>
      <c r="DN294" s="48"/>
      <c r="DP294" s="48"/>
      <c r="DQ294" s="48"/>
      <c r="DR294" s="48"/>
      <c r="DT294" s="48"/>
      <c r="DU294" s="48"/>
      <c r="DV294" s="48"/>
      <c r="DX294" s="48"/>
      <c r="DY294" s="48"/>
      <c r="DZ294" s="48"/>
      <c r="EB294" s="48"/>
      <c r="EC294" s="48"/>
      <c r="ED294" s="48"/>
      <c r="EF294" s="48"/>
      <c r="EG294" s="48"/>
      <c r="EH294" s="48"/>
      <c r="EJ294" s="48"/>
      <c r="EK294" s="48"/>
      <c r="EL294" s="48"/>
      <c r="EN294" s="48"/>
      <c r="EO294" s="48"/>
      <c r="EP294" s="48"/>
    </row>
    <row r="295" spans="1:146" s="50" customFormat="1" ht="15" hidden="1" customHeight="1" x14ac:dyDescent="0.2">
      <c r="A295" s="48"/>
      <c r="B295" s="59" t="s">
        <v>559</v>
      </c>
      <c r="C295" s="59" t="s">
        <v>560</v>
      </c>
      <c r="D295" s="60">
        <v>0</v>
      </c>
      <c r="E295" s="60">
        <v>0</v>
      </c>
      <c r="F295" s="60">
        <f t="shared" si="117"/>
        <v>0</v>
      </c>
      <c r="G295" s="60">
        <v>0</v>
      </c>
      <c r="H295" s="60">
        <v>0</v>
      </c>
      <c r="I295" s="60">
        <f t="shared" si="118"/>
        <v>0</v>
      </c>
      <c r="J295" s="60">
        <f t="shared" si="119"/>
        <v>0</v>
      </c>
      <c r="K295" s="48"/>
      <c r="L295" s="48"/>
      <c r="M295" s="86">
        <v>0</v>
      </c>
      <c r="N295" s="58">
        <f t="shared" si="103"/>
        <v>0</v>
      </c>
      <c r="P295" s="48"/>
      <c r="Q295" s="48"/>
      <c r="R295" s="48"/>
      <c r="T295" s="48"/>
      <c r="U295" s="48"/>
      <c r="V295" s="48"/>
      <c r="X295" s="48"/>
      <c r="Y295" s="48"/>
      <c r="Z295" s="48"/>
      <c r="AB295" s="48"/>
      <c r="AC295" s="48"/>
      <c r="AD295" s="48"/>
      <c r="AF295" s="48"/>
      <c r="AG295" s="48"/>
      <c r="AH295" s="48"/>
      <c r="AJ295" s="48"/>
      <c r="AK295" s="48"/>
      <c r="AL295" s="48"/>
      <c r="AN295" s="48"/>
      <c r="AO295" s="48"/>
      <c r="AP295" s="48"/>
      <c r="AR295" s="48"/>
      <c r="AS295" s="48"/>
      <c r="AT295" s="48"/>
      <c r="AV295" s="48"/>
      <c r="AW295" s="48"/>
      <c r="AX295" s="48"/>
      <c r="AZ295" s="48"/>
      <c r="BA295" s="48"/>
      <c r="BB295" s="48"/>
      <c r="BD295" s="48"/>
      <c r="BE295" s="48"/>
      <c r="BF295" s="48"/>
      <c r="BH295" s="48"/>
      <c r="BI295" s="48"/>
      <c r="BJ295" s="48"/>
      <c r="BL295" s="48"/>
      <c r="BM295" s="48"/>
      <c r="BN295" s="48"/>
      <c r="BP295" s="48"/>
      <c r="BQ295" s="48"/>
      <c r="BR295" s="48"/>
      <c r="BT295" s="48"/>
      <c r="BU295" s="48"/>
      <c r="BV295" s="48"/>
      <c r="BX295" s="48"/>
      <c r="BY295" s="48"/>
      <c r="BZ295" s="48"/>
      <c r="CB295" s="48"/>
      <c r="CC295" s="48"/>
      <c r="CD295" s="48"/>
      <c r="CF295" s="48"/>
      <c r="CG295" s="48"/>
      <c r="CH295" s="48"/>
      <c r="CJ295" s="48"/>
      <c r="CK295" s="48"/>
      <c r="CL295" s="48"/>
      <c r="CN295" s="48"/>
      <c r="CO295" s="48"/>
      <c r="CP295" s="48"/>
      <c r="CR295" s="48"/>
      <c r="CS295" s="48"/>
      <c r="CT295" s="48"/>
      <c r="CV295" s="48"/>
      <c r="CW295" s="48"/>
      <c r="CX295" s="48"/>
      <c r="CZ295" s="48"/>
      <c r="DA295" s="48"/>
      <c r="DB295" s="48"/>
      <c r="DD295" s="48"/>
      <c r="DE295" s="48"/>
      <c r="DF295" s="48"/>
      <c r="DH295" s="48"/>
      <c r="DI295" s="48"/>
      <c r="DJ295" s="48"/>
      <c r="DL295" s="48"/>
      <c r="DM295" s="48"/>
      <c r="DN295" s="48"/>
      <c r="DP295" s="48"/>
      <c r="DQ295" s="48"/>
      <c r="DR295" s="48"/>
      <c r="DT295" s="48"/>
      <c r="DU295" s="48"/>
      <c r="DV295" s="48"/>
      <c r="DX295" s="48"/>
      <c r="DY295" s="48"/>
      <c r="DZ295" s="48"/>
      <c r="EB295" s="48"/>
      <c r="EC295" s="48"/>
      <c r="ED295" s="48"/>
      <c r="EF295" s="48"/>
      <c r="EG295" s="48"/>
      <c r="EH295" s="48"/>
      <c r="EJ295" s="48"/>
      <c r="EK295" s="48"/>
      <c r="EL295" s="48"/>
      <c r="EN295" s="48"/>
      <c r="EO295" s="48"/>
      <c r="EP295" s="48"/>
    </row>
    <row r="296" spans="1:146" s="50" customFormat="1" ht="15" hidden="1" customHeight="1" x14ac:dyDescent="0.2">
      <c r="A296" s="48"/>
      <c r="B296" s="59" t="s">
        <v>561</v>
      </c>
      <c r="C296" s="59" t="s">
        <v>562</v>
      </c>
      <c r="D296" s="60">
        <v>0</v>
      </c>
      <c r="E296" s="60">
        <v>0</v>
      </c>
      <c r="F296" s="60">
        <f t="shared" si="117"/>
        <v>0</v>
      </c>
      <c r="G296" s="60">
        <v>0</v>
      </c>
      <c r="H296" s="60">
        <v>0</v>
      </c>
      <c r="I296" s="60">
        <f t="shared" si="118"/>
        <v>0</v>
      </c>
      <c r="J296" s="60">
        <f t="shared" si="119"/>
        <v>0</v>
      </c>
      <c r="K296" s="48"/>
      <c r="L296" s="48"/>
      <c r="M296" s="86">
        <v>0</v>
      </c>
      <c r="N296" s="58">
        <f t="shared" si="103"/>
        <v>0</v>
      </c>
      <c r="P296" s="48"/>
      <c r="Q296" s="48"/>
      <c r="R296" s="48"/>
      <c r="T296" s="48"/>
      <c r="U296" s="48"/>
      <c r="V296" s="48"/>
      <c r="X296" s="48"/>
      <c r="Y296" s="48"/>
      <c r="Z296" s="48"/>
      <c r="AB296" s="48"/>
      <c r="AC296" s="48"/>
      <c r="AD296" s="48"/>
      <c r="AF296" s="48"/>
      <c r="AG296" s="48"/>
      <c r="AH296" s="48"/>
      <c r="AJ296" s="48"/>
      <c r="AK296" s="48"/>
      <c r="AL296" s="48"/>
      <c r="AN296" s="48"/>
      <c r="AO296" s="48"/>
      <c r="AP296" s="48"/>
      <c r="AR296" s="48"/>
      <c r="AS296" s="48"/>
      <c r="AT296" s="48"/>
      <c r="AV296" s="48"/>
      <c r="AW296" s="48"/>
      <c r="AX296" s="48"/>
      <c r="AZ296" s="48"/>
      <c r="BA296" s="48"/>
      <c r="BB296" s="48"/>
      <c r="BD296" s="48"/>
      <c r="BE296" s="48"/>
      <c r="BF296" s="48"/>
      <c r="BH296" s="48"/>
      <c r="BI296" s="48"/>
      <c r="BJ296" s="48"/>
      <c r="BL296" s="48"/>
      <c r="BM296" s="48"/>
      <c r="BN296" s="48"/>
      <c r="BP296" s="48"/>
      <c r="BQ296" s="48"/>
      <c r="BR296" s="48"/>
      <c r="BT296" s="48"/>
      <c r="BU296" s="48"/>
      <c r="BV296" s="48"/>
      <c r="BX296" s="48"/>
      <c r="BY296" s="48"/>
      <c r="BZ296" s="48"/>
      <c r="CB296" s="48"/>
      <c r="CC296" s="48"/>
      <c r="CD296" s="48"/>
      <c r="CF296" s="48"/>
      <c r="CG296" s="48"/>
      <c r="CH296" s="48"/>
      <c r="CJ296" s="48"/>
      <c r="CK296" s="48"/>
      <c r="CL296" s="48"/>
      <c r="CN296" s="48"/>
      <c r="CO296" s="48"/>
      <c r="CP296" s="48"/>
      <c r="CR296" s="48"/>
      <c r="CS296" s="48"/>
      <c r="CT296" s="48"/>
      <c r="CV296" s="48"/>
      <c r="CW296" s="48"/>
      <c r="CX296" s="48"/>
      <c r="CZ296" s="48"/>
      <c r="DA296" s="48"/>
      <c r="DB296" s="48"/>
      <c r="DD296" s="48"/>
      <c r="DE296" s="48"/>
      <c r="DF296" s="48"/>
      <c r="DH296" s="48"/>
      <c r="DI296" s="48"/>
      <c r="DJ296" s="48"/>
      <c r="DL296" s="48"/>
      <c r="DM296" s="48"/>
      <c r="DN296" s="48"/>
      <c r="DP296" s="48"/>
      <c r="DQ296" s="48"/>
      <c r="DR296" s="48"/>
      <c r="DT296" s="48"/>
      <c r="DU296" s="48"/>
      <c r="DV296" s="48"/>
      <c r="DX296" s="48"/>
      <c r="DY296" s="48"/>
      <c r="DZ296" s="48"/>
      <c r="EB296" s="48"/>
      <c r="EC296" s="48"/>
      <c r="ED296" s="48"/>
      <c r="EF296" s="48"/>
      <c r="EG296" s="48"/>
      <c r="EH296" s="48"/>
      <c r="EJ296" s="48"/>
      <c r="EK296" s="48"/>
      <c r="EL296" s="48"/>
      <c r="EN296" s="48"/>
      <c r="EO296" s="48"/>
      <c r="EP296" s="48"/>
    </row>
    <row r="297" spans="1:146" s="50" customFormat="1" ht="15" hidden="1" customHeight="1" x14ac:dyDescent="0.2">
      <c r="A297" s="48"/>
      <c r="B297" s="59" t="s">
        <v>563</v>
      </c>
      <c r="C297" s="59" t="s">
        <v>564</v>
      </c>
      <c r="D297" s="60">
        <v>0</v>
      </c>
      <c r="E297" s="60">
        <v>0</v>
      </c>
      <c r="F297" s="60">
        <f t="shared" si="117"/>
        <v>0</v>
      </c>
      <c r="G297" s="60">
        <v>0</v>
      </c>
      <c r="H297" s="60">
        <v>0</v>
      </c>
      <c r="I297" s="60">
        <f t="shared" si="118"/>
        <v>0</v>
      </c>
      <c r="J297" s="60">
        <f t="shared" si="119"/>
        <v>0</v>
      </c>
      <c r="K297" s="48"/>
      <c r="L297" s="48"/>
      <c r="M297" s="86">
        <v>0</v>
      </c>
      <c r="N297" s="58">
        <f t="shared" si="103"/>
        <v>0</v>
      </c>
      <c r="P297" s="48"/>
      <c r="Q297" s="48"/>
      <c r="R297" s="48"/>
      <c r="T297" s="48"/>
      <c r="U297" s="48"/>
      <c r="V297" s="48"/>
      <c r="X297" s="48"/>
      <c r="Y297" s="48"/>
      <c r="Z297" s="48"/>
      <c r="AB297" s="48"/>
      <c r="AC297" s="48"/>
      <c r="AD297" s="48"/>
      <c r="AF297" s="48"/>
      <c r="AG297" s="48"/>
      <c r="AH297" s="48"/>
      <c r="AJ297" s="48"/>
      <c r="AK297" s="48"/>
      <c r="AL297" s="48"/>
      <c r="AN297" s="48"/>
      <c r="AO297" s="48"/>
      <c r="AP297" s="48"/>
      <c r="AR297" s="48"/>
      <c r="AS297" s="48"/>
      <c r="AT297" s="48"/>
      <c r="AV297" s="48"/>
      <c r="AW297" s="48"/>
      <c r="AX297" s="48"/>
      <c r="AZ297" s="48"/>
      <c r="BA297" s="48"/>
      <c r="BB297" s="48"/>
      <c r="BD297" s="48"/>
      <c r="BE297" s="48"/>
      <c r="BF297" s="48"/>
      <c r="BH297" s="48"/>
      <c r="BI297" s="48"/>
      <c r="BJ297" s="48"/>
      <c r="BL297" s="48"/>
      <c r="BM297" s="48"/>
      <c r="BN297" s="48"/>
      <c r="BP297" s="48"/>
      <c r="BQ297" s="48"/>
      <c r="BR297" s="48"/>
      <c r="BT297" s="48"/>
      <c r="BU297" s="48"/>
      <c r="BV297" s="48"/>
      <c r="BX297" s="48"/>
      <c r="BY297" s="48"/>
      <c r="BZ297" s="48"/>
      <c r="CB297" s="48"/>
      <c r="CC297" s="48"/>
      <c r="CD297" s="48"/>
      <c r="CF297" s="48"/>
      <c r="CG297" s="48"/>
      <c r="CH297" s="48"/>
      <c r="CJ297" s="48"/>
      <c r="CK297" s="48"/>
      <c r="CL297" s="48"/>
      <c r="CN297" s="48"/>
      <c r="CO297" s="48"/>
      <c r="CP297" s="48"/>
      <c r="CR297" s="48"/>
      <c r="CS297" s="48"/>
      <c r="CT297" s="48"/>
      <c r="CV297" s="48"/>
      <c r="CW297" s="48"/>
      <c r="CX297" s="48"/>
      <c r="CZ297" s="48"/>
      <c r="DA297" s="48"/>
      <c r="DB297" s="48"/>
      <c r="DD297" s="48"/>
      <c r="DE297" s="48"/>
      <c r="DF297" s="48"/>
      <c r="DH297" s="48"/>
      <c r="DI297" s="48"/>
      <c r="DJ297" s="48"/>
      <c r="DL297" s="48"/>
      <c r="DM297" s="48"/>
      <c r="DN297" s="48"/>
      <c r="DP297" s="48"/>
      <c r="DQ297" s="48"/>
      <c r="DR297" s="48"/>
      <c r="DT297" s="48"/>
      <c r="DU297" s="48"/>
      <c r="DV297" s="48"/>
      <c r="DX297" s="48"/>
      <c r="DY297" s="48"/>
      <c r="DZ297" s="48"/>
      <c r="EB297" s="48"/>
      <c r="EC297" s="48"/>
      <c r="ED297" s="48"/>
      <c r="EF297" s="48"/>
      <c r="EG297" s="48"/>
      <c r="EH297" s="48"/>
      <c r="EJ297" s="48"/>
      <c r="EK297" s="48"/>
      <c r="EL297" s="48"/>
      <c r="EN297" s="48"/>
      <c r="EO297" s="48"/>
      <c r="EP297" s="48"/>
    </row>
    <row r="298" spans="1:146" s="57" customFormat="1" ht="15" hidden="1" customHeight="1" x14ac:dyDescent="0.2">
      <c r="A298" s="53"/>
      <c r="B298" s="55" t="s">
        <v>565</v>
      </c>
      <c r="C298" s="55" t="s">
        <v>566</v>
      </c>
      <c r="D298" s="56">
        <v>0</v>
      </c>
      <c r="E298" s="56">
        <v>0</v>
      </c>
      <c r="F298" s="56">
        <v>0</v>
      </c>
      <c r="G298" s="56">
        <v>0</v>
      </c>
      <c r="H298" s="56">
        <v>0</v>
      </c>
      <c r="I298" s="56">
        <v>0</v>
      </c>
      <c r="J298" s="56">
        <v>0</v>
      </c>
      <c r="K298" s="53"/>
      <c r="L298" s="53"/>
      <c r="M298" s="58">
        <v>0</v>
      </c>
      <c r="N298" s="58">
        <f t="shared" si="103"/>
        <v>0</v>
      </c>
      <c r="P298" s="53"/>
      <c r="Q298" s="53"/>
      <c r="R298" s="53"/>
      <c r="T298" s="53"/>
      <c r="U298" s="53"/>
      <c r="V298" s="53"/>
      <c r="X298" s="53"/>
      <c r="Y298" s="53"/>
      <c r="Z298" s="53"/>
      <c r="AB298" s="53"/>
      <c r="AC298" s="53"/>
      <c r="AD298" s="53"/>
      <c r="AF298" s="53"/>
      <c r="AG298" s="53"/>
      <c r="AH298" s="53"/>
      <c r="AJ298" s="53"/>
      <c r="AK298" s="53"/>
      <c r="AL298" s="53"/>
      <c r="AN298" s="53"/>
      <c r="AO298" s="53"/>
      <c r="AP298" s="53"/>
      <c r="AR298" s="53"/>
      <c r="AS298" s="53"/>
      <c r="AT298" s="53"/>
      <c r="AV298" s="53"/>
      <c r="AW298" s="53"/>
      <c r="AX298" s="53"/>
      <c r="AZ298" s="53"/>
      <c r="BA298" s="53"/>
      <c r="BB298" s="53"/>
      <c r="BD298" s="53"/>
      <c r="BE298" s="53"/>
      <c r="BF298" s="53"/>
      <c r="BH298" s="53"/>
      <c r="BI298" s="53"/>
      <c r="BJ298" s="53"/>
      <c r="BL298" s="53"/>
      <c r="BM298" s="53"/>
      <c r="BN298" s="53"/>
      <c r="BP298" s="53"/>
      <c r="BQ298" s="53"/>
      <c r="BR298" s="53"/>
      <c r="BT298" s="53"/>
      <c r="BU298" s="53"/>
      <c r="BV298" s="53"/>
      <c r="BX298" s="53"/>
      <c r="BY298" s="53"/>
      <c r="BZ298" s="53"/>
      <c r="CB298" s="53"/>
      <c r="CC298" s="53"/>
      <c r="CD298" s="53"/>
      <c r="CF298" s="53"/>
      <c r="CG298" s="53"/>
      <c r="CH298" s="53"/>
      <c r="CJ298" s="53"/>
      <c r="CK298" s="53"/>
      <c r="CL298" s="53"/>
      <c r="CN298" s="53"/>
      <c r="CO298" s="53"/>
      <c r="CP298" s="53"/>
      <c r="CR298" s="53"/>
      <c r="CS298" s="53"/>
      <c r="CT298" s="53"/>
      <c r="CV298" s="53"/>
      <c r="CW298" s="53"/>
      <c r="CX298" s="53"/>
      <c r="CZ298" s="53"/>
      <c r="DA298" s="53"/>
      <c r="DB298" s="53"/>
      <c r="DD298" s="53"/>
      <c r="DE298" s="53"/>
      <c r="DF298" s="53"/>
      <c r="DH298" s="53"/>
      <c r="DI298" s="53"/>
      <c r="DJ298" s="53"/>
      <c r="DL298" s="53"/>
      <c r="DM298" s="53"/>
      <c r="DN298" s="53"/>
      <c r="DP298" s="53"/>
      <c r="DQ298" s="53"/>
      <c r="DR298" s="53"/>
      <c r="DT298" s="53"/>
      <c r="DU298" s="53"/>
      <c r="DV298" s="53"/>
      <c r="DX298" s="53"/>
      <c r="DY298" s="53"/>
      <c r="DZ298" s="53"/>
      <c r="EB298" s="53"/>
      <c r="EC298" s="53"/>
      <c r="ED298" s="53"/>
      <c r="EF298" s="53"/>
      <c r="EG298" s="53"/>
      <c r="EH298" s="53"/>
      <c r="EJ298" s="53"/>
      <c r="EK298" s="53"/>
      <c r="EL298" s="53"/>
      <c r="EN298" s="53"/>
      <c r="EO298" s="53"/>
      <c r="EP298" s="53"/>
    </row>
    <row r="299" spans="1:146" s="57" customFormat="1" ht="15" hidden="1" customHeight="1" x14ac:dyDescent="0.2">
      <c r="A299" s="53"/>
      <c r="B299" s="55" t="s">
        <v>567</v>
      </c>
      <c r="C299" s="55" t="s">
        <v>568</v>
      </c>
      <c r="D299" s="56">
        <v>0</v>
      </c>
      <c r="E299" s="56">
        <v>0</v>
      </c>
      <c r="F299" s="56">
        <v>0</v>
      </c>
      <c r="G299" s="56">
        <v>0</v>
      </c>
      <c r="H299" s="56">
        <v>0</v>
      </c>
      <c r="I299" s="56">
        <v>0</v>
      </c>
      <c r="J299" s="56">
        <v>0</v>
      </c>
      <c r="K299" s="53"/>
      <c r="L299" s="53"/>
      <c r="M299" s="58">
        <v>0</v>
      </c>
      <c r="N299" s="58">
        <f t="shared" si="103"/>
        <v>0</v>
      </c>
      <c r="P299" s="53"/>
      <c r="Q299" s="53"/>
      <c r="R299" s="53"/>
      <c r="T299" s="53"/>
      <c r="U299" s="53"/>
      <c r="V299" s="53"/>
      <c r="X299" s="53"/>
      <c r="Y299" s="53"/>
      <c r="Z299" s="53"/>
      <c r="AB299" s="53"/>
      <c r="AC299" s="53"/>
      <c r="AD299" s="53"/>
      <c r="AF299" s="53"/>
      <c r="AG299" s="53"/>
      <c r="AH299" s="53"/>
      <c r="AJ299" s="53"/>
      <c r="AK299" s="53"/>
      <c r="AL299" s="53"/>
      <c r="AN299" s="53"/>
      <c r="AO299" s="53"/>
      <c r="AP299" s="53"/>
      <c r="AR299" s="53"/>
      <c r="AS299" s="53"/>
      <c r="AT299" s="53"/>
      <c r="AV299" s="53"/>
      <c r="AW299" s="53"/>
      <c r="AX299" s="53"/>
      <c r="AZ299" s="53"/>
      <c r="BA299" s="53"/>
      <c r="BB299" s="53"/>
      <c r="BD299" s="53"/>
      <c r="BE299" s="53"/>
      <c r="BF299" s="53"/>
      <c r="BH299" s="53"/>
      <c r="BI299" s="53"/>
      <c r="BJ299" s="53"/>
      <c r="BL299" s="53"/>
      <c r="BM299" s="53"/>
      <c r="BN299" s="53"/>
      <c r="BP299" s="53"/>
      <c r="BQ299" s="53"/>
      <c r="BR299" s="53"/>
      <c r="BT299" s="53"/>
      <c r="BU299" s="53"/>
      <c r="BV299" s="53"/>
      <c r="BX299" s="53"/>
      <c r="BY299" s="53"/>
      <c r="BZ299" s="53"/>
      <c r="CB299" s="53"/>
      <c r="CC299" s="53"/>
      <c r="CD299" s="53"/>
      <c r="CF299" s="53"/>
      <c r="CG299" s="53"/>
      <c r="CH299" s="53"/>
      <c r="CJ299" s="53"/>
      <c r="CK299" s="53"/>
      <c r="CL299" s="53"/>
      <c r="CN299" s="53"/>
      <c r="CO299" s="53"/>
      <c r="CP299" s="53"/>
      <c r="CR299" s="53"/>
      <c r="CS299" s="53"/>
      <c r="CT299" s="53"/>
      <c r="CV299" s="53"/>
      <c r="CW299" s="53"/>
      <c r="CX299" s="53"/>
      <c r="CZ299" s="53"/>
      <c r="DA299" s="53"/>
      <c r="DB299" s="53"/>
      <c r="DD299" s="53"/>
      <c r="DE299" s="53"/>
      <c r="DF299" s="53"/>
      <c r="DH299" s="53"/>
      <c r="DI299" s="53"/>
      <c r="DJ299" s="53"/>
      <c r="DL299" s="53"/>
      <c r="DM299" s="53"/>
      <c r="DN299" s="53"/>
      <c r="DP299" s="53"/>
      <c r="DQ299" s="53"/>
      <c r="DR299" s="53"/>
      <c r="DT299" s="53"/>
      <c r="DU299" s="53"/>
      <c r="DV299" s="53"/>
      <c r="DX299" s="53"/>
      <c r="DY299" s="53"/>
      <c r="DZ299" s="53"/>
      <c r="EB299" s="53"/>
      <c r="EC299" s="53"/>
      <c r="ED299" s="53"/>
      <c r="EF299" s="53"/>
      <c r="EG299" s="53"/>
      <c r="EH299" s="53"/>
      <c r="EJ299" s="53"/>
      <c r="EK299" s="53"/>
      <c r="EL299" s="53"/>
      <c r="EN299" s="53"/>
      <c r="EO299" s="53"/>
      <c r="EP299" s="53"/>
    </row>
    <row r="300" spans="1:146" s="57" customFormat="1" ht="15" hidden="1" customHeight="1" x14ac:dyDescent="0.2">
      <c r="A300" s="53"/>
      <c r="B300" s="55" t="s">
        <v>569</v>
      </c>
      <c r="C300" s="55" t="s">
        <v>570</v>
      </c>
      <c r="D300" s="56">
        <v>0</v>
      </c>
      <c r="E300" s="56">
        <v>0</v>
      </c>
      <c r="F300" s="56">
        <v>0</v>
      </c>
      <c r="G300" s="56">
        <v>0</v>
      </c>
      <c r="H300" s="56">
        <v>0</v>
      </c>
      <c r="I300" s="56">
        <v>0</v>
      </c>
      <c r="J300" s="56">
        <v>0</v>
      </c>
      <c r="K300" s="53"/>
      <c r="L300" s="53"/>
      <c r="M300" s="58">
        <v>0</v>
      </c>
      <c r="N300" s="58">
        <f t="shared" si="103"/>
        <v>0</v>
      </c>
      <c r="P300" s="53"/>
      <c r="Q300" s="53"/>
      <c r="R300" s="53"/>
      <c r="T300" s="53"/>
      <c r="U300" s="53"/>
      <c r="V300" s="53"/>
      <c r="X300" s="53"/>
      <c r="Y300" s="53"/>
      <c r="Z300" s="53"/>
      <c r="AB300" s="53"/>
      <c r="AC300" s="53"/>
      <c r="AD300" s="53"/>
      <c r="AF300" s="53"/>
      <c r="AG300" s="53"/>
      <c r="AH300" s="53"/>
      <c r="AJ300" s="53"/>
      <c r="AK300" s="53"/>
      <c r="AL300" s="53"/>
      <c r="AN300" s="53"/>
      <c r="AO300" s="53"/>
      <c r="AP300" s="53"/>
      <c r="AR300" s="53"/>
      <c r="AS300" s="53"/>
      <c r="AT300" s="53"/>
      <c r="AV300" s="53"/>
      <c r="AW300" s="53"/>
      <c r="AX300" s="53"/>
      <c r="AZ300" s="53"/>
      <c r="BA300" s="53"/>
      <c r="BB300" s="53"/>
      <c r="BD300" s="53"/>
      <c r="BE300" s="53"/>
      <c r="BF300" s="53"/>
      <c r="BH300" s="53"/>
      <c r="BI300" s="53"/>
      <c r="BJ300" s="53"/>
      <c r="BL300" s="53"/>
      <c r="BM300" s="53"/>
      <c r="BN300" s="53"/>
      <c r="BP300" s="53"/>
      <c r="BQ300" s="53"/>
      <c r="BR300" s="53"/>
      <c r="BT300" s="53"/>
      <c r="BU300" s="53"/>
      <c r="BV300" s="53"/>
      <c r="BX300" s="53"/>
      <c r="BY300" s="53"/>
      <c r="BZ300" s="53"/>
      <c r="CB300" s="53"/>
      <c r="CC300" s="53"/>
      <c r="CD300" s="53"/>
      <c r="CF300" s="53"/>
      <c r="CG300" s="53"/>
      <c r="CH300" s="53"/>
      <c r="CJ300" s="53"/>
      <c r="CK300" s="53"/>
      <c r="CL300" s="53"/>
      <c r="CN300" s="53"/>
      <c r="CO300" s="53"/>
      <c r="CP300" s="53"/>
      <c r="CR300" s="53"/>
      <c r="CS300" s="53"/>
      <c r="CT300" s="53"/>
      <c r="CV300" s="53"/>
      <c r="CW300" s="53"/>
      <c r="CX300" s="53"/>
      <c r="CZ300" s="53"/>
      <c r="DA300" s="53"/>
      <c r="DB300" s="53"/>
      <c r="DD300" s="53"/>
      <c r="DE300" s="53"/>
      <c r="DF300" s="53"/>
      <c r="DH300" s="53"/>
      <c r="DI300" s="53"/>
      <c r="DJ300" s="53"/>
      <c r="DL300" s="53"/>
      <c r="DM300" s="53"/>
      <c r="DN300" s="53"/>
      <c r="DP300" s="53"/>
      <c r="DQ300" s="53"/>
      <c r="DR300" s="53"/>
      <c r="DT300" s="53"/>
      <c r="DU300" s="53"/>
      <c r="DV300" s="53"/>
      <c r="DX300" s="53"/>
      <c r="DY300" s="53"/>
      <c r="DZ300" s="53"/>
      <c r="EB300" s="53"/>
      <c r="EC300" s="53"/>
      <c r="ED300" s="53"/>
      <c r="EF300" s="53"/>
      <c r="EG300" s="53"/>
      <c r="EH300" s="53"/>
      <c r="EJ300" s="53"/>
      <c r="EK300" s="53"/>
      <c r="EL300" s="53"/>
      <c r="EN300" s="53"/>
      <c r="EO300" s="53"/>
      <c r="EP300" s="53"/>
    </row>
    <row r="301" spans="1:146" s="57" customFormat="1" ht="15" customHeight="1" x14ac:dyDescent="0.2">
      <c r="A301" s="53"/>
      <c r="B301" s="55" t="s">
        <v>571</v>
      </c>
      <c r="C301" s="55" t="s">
        <v>572</v>
      </c>
      <c r="D301" s="56">
        <f t="shared" ref="D301:J301" si="120">+D302+D312+D313</f>
        <v>160049865.14495581</v>
      </c>
      <c r="E301" s="56">
        <f t="shared" si="120"/>
        <v>0</v>
      </c>
      <c r="F301" s="56">
        <f t="shared" si="120"/>
        <v>160049865.14495581</v>
      </c>
      <c r="G301" s="56">
        <f t="shared" si="120"/>
        <v>0</v>
      </c>
      <c r="H301" s="56">
        <f t="shared" si="120"/>
        <v>0</v>
      </c>
      <c r="I301" s="56">
        <f t="shared" si="120"/>
        <v>0</v>
      </c>
      <c r="J301" s="56">
        <f t="shared" si="120"/>
        <v>160049865.14495581</v>
      </c>
      <c r="K301" s="92"/>
      <c r="L301" s="168"/>
      <c r="M301" s="169"/>
      <c r="N301" s="169"/>
      <c r="P301" s="53"/>
      <c r="Q301" s="53"/>
      <c r="R301" s="53"/>
      <c r="T301" s="53"/>
      <c r="U301" s="53"/>
      <c r="V301" s="53"/>
      <c r="X301" s="53"/>
      <c r="Y301" s="53"/>
      <c r="Z301" s="53"/>
      <c r="AB301" s="53"/>
      <c r="AC301" s="53"/>
      <c r="AD301" s="53"/>
      <c r="AF301" s="53"/>
      <c r="AG301" s="53"/>
      <c r="AH301" s="53"/>
      <c r="AJ301" s="53"/>
      <c r="AK301" s="53"/>
      <c r="AL301" s="53"/>
      <c r="AN301" s="53"/>
      <c r="AO301" s="53"/>
      <c r="AP301" s="53"/>
      <c r="AR301" s="53"/>
      <c r="AS301" s="53"/>
      <c r="AT301" s="53"/>
      <c r="AV301" s="53"/>
      <c r="AW301" s="53"/>
      <c r="AX301" s="53"/>
      <c r="AZ301" s="53"/>
      <c r="BA301" s="53"/>
      <c r="BB301" s="53"/>
      <c r="BD301" s="53"/>
      <c r="BE301" s="53"/>
      <c r="BF301" s="53"/>
      <c r="BH301" s="53"/>
      <c r="BI301" s="53"/>
      <c r="BJ301" s="53"/>
      <c r="BL301" s="53"/>
      <c r="BM301" s="53"/>
      <c r="BN301" s="53"/>
      <c r="BP301" s="53"/>
      <c r="BQ301" s="53"/>
      <c r="BR301" s="53"/>
      <c r="BT301" s="53"/>
      <c r="BU301" s="53"/>
      <c r="BV301" s="53"/>
      <c r="BX301" s="53"/>
      <c r="BY301" s="53"/>
      <c r="BZ301" s="53"/>
      <c r="CB301" s="53"/>
      <c r="CC301" s="53"/>
      <c r="CD301" s="53"/>
      <c r="CF301" s="53"/>
      <c r="CG301" s="53"/>
      <c r="CH301" s="53"/>
      <c r="CJ301" s="53"/>
      <c r="CK301" s="53"/>
      <c r="CL301" s="53"/>
      <c r="CN301" s="53"/>
      <c r="CO301" s="53"/>
      <c r="CP301" s="53"/>
      <c r="CR301" s="53"/>
      <c r="CS301" s="53"/>
      <c r="CT301" s="53"/>
      <c r="CV301" s="53"/>
      <c r="CW301" s="53"/>
      <c r="CX301" s="53"/>
      <c r="CZ301" s="53"/>
      <c r="DA301" s="53"/>
      <c r="DB301" s="53"/>
      <c r="DD301" s="53"/>
      <c r="DE301" s="53"/>
      <c r="DF301" s="53"/>
      <c r="DH301" s="53"/>
      <c r="DI301" s="53"/>
      <c r="DJ301" s="53"/>
      <c r="DL301" s="53"/>
      <c r="DM301" s="53"/>
      <c r="DN301" s="53"/>
      <c r="DP301" s="53"/>
      <c r="DQ301" s="53"/>
      <c r="DR301" s="53"/>
      <c r="DT301" s="53"/>
      <c r="DU301" s="53"/>
      <c r="DV301" s="53"/>
      <c r="DX301" s="53"/>
      <c r="DY301" s="53"/>
      <c r="DZ301" s="53"/>
      <c r="EB301" s="53"/>
      <c r="EC301" s="53"/>
      <c r="ED301" s="53"/>
      <c r="EF301" s="53"/>
      <c r="EG301" s="53"/>
      <c r="EH301" s="53"/>
      <c r="EJ301" s="53"/>
      <c r="EK301" s="53"/>
      <c r="EL301" s="53"/>
      <c r="EN301" s="53"/>
      <c r="EO301" s="53"/>
      <c r="EP301" s="53"/>
    </row>
    <row r="302" spans="1:146" s="57" customFormat="1" ht="15" customHeight="1" x14ac:dyDescent="0.2">
      <c r="A302" s="53"/>
      <c r="B302" s="55" t="s">
        <v>573</v>
      </c>
      <c r="C302" s="55" t="s">
        <v>574</v>
      </c>
      <c r="D302" s="56">
        <f t="shared" ref="D302:J302" si="121">+D303+D306+D307+D309+D310+D311</f>
        <v>160049865.14495581</v>
      </c>
      <c r="E302" s="56">
        <f t="shared" si="121"/>
        <v>0</v>
      </c>
      <c r="F302" s="56">
        <f t="shared" si="121"/>
        <v>160049865.14495581</v>
      </c>
      <c r="G302" s="56">
        <f t="shared" si="121"/>
        <v>0</v>
      </c>
      <c r="H302" s="56">
        <f t="shared" si="121"/>
        <v>0</v>
      </c>
      <c r="I302" s="56">
        <f t="shared" si="121"/>
        <v>0</v>
      </c>
      <c r="J302" s="56">
        <f t="shared" si="121"/>
        <v>160049865.14495581</v>
      </c>
      <c r="K302" s="92"/>
      <c r="L302" s="168"/>
      <c r="M302" s="169"/>
      <c r="N302" s="169"/>
      <c r="P302" s="53"/>
      <c r="Q302" s="53"/>
      <c r="R302" s="53"/>
      <c r="T302" s="53"/>
      <c r="U302" s="53"/>
      <c r="V302" s="53"/>
      <c r="X302" s="53"/>
      <c r="Y302" s="53"/>
      <c r="Z302" s="53"/>
      <c r="AB302" s="53"/>
      <c r="AC302" s="53"/>
      <c r="AD302" s="53"/>
      <c r="AF302" s="53"/>
      <c r="AG302" s="53"/>
      <c r="AH302" s="53"/>
      <c r="AJ302" s="53"/>
      <c r="AK302" s="53"/>
      <c r="AL302" s="53"/>
      <c r="AN302" s="53"/>
      <c r="AO302" s="53"/>
      <c r="AP302" s="53"/>
      <c r="AR302" s="53"/>
      <c r="AS302" s="53"/>
      <c r="AT302" s="53"/>
      <c r="AV302" s="53"/>
      <c r="AW302" s="53"/>
      <c r="AX302" s="53"/>
      <c r="AZ302" s="53"/>
      <c r="BA302" s="53"/>
      <c r="BB302" s="53"/>
      <c r="BD302" s="53"/>
      <c r="BE302" s="53"/>
      <c r="BF302" s="53"/>
      <c r="BH302" s="53"/>
      <c r="BI302" s="53"/>
      <c r="BJ302" s="53"/>
      <c r="BL302" s="53"/>
      <c r="BM302" s="53"/>
      <c r="BN302" s="53"/>
      <c r="BP302" s="53"/>
      <c r="BQ302" s="53"/>
      <c r="BR302" s="53"/>
      <c r="BT302" s="53"/>
      <c r="BU302" s="53"/>
      <c r="BV302" s="53"/>
      <c r="BX302" s="53"/>
      <c r="BY302" s="53"/>
      <c r="BZ302" s="53"/>
      <c r="CB302" s="53"/>
      <c r="CC302" s="53"/>
      <c r="CD302" s="53"/>
      <c r="CF302" s="53"/>
      <c r="CG302" s="53"/>
      <c r="CH302" s="53"/>
      <c r="CJ302" s="53"/>
      <c r="CK302" s="53"/>
      <c r="CL302" s="53"/>
      <c r="CN302" s="53"/>
      <c r="CO302" s="53"/>
      <c r="CP302" s="53"/>
      <c r="CR302" s="53"/>
      <c r="CS302" s="53"/>
      <c r="CT302" s="53"/>
      <c r="CV302" s="53"/>
      <c r="CW302" s="53"/>
      <c r="CX302" s="53"/>
      <c r="CZ302" s="53"/>
      <c r="DA302" s="53"/>
      <c r="DB302" s="53"/>
      <c r="DD302" s="53"/>
      <c r="DE302" s="53"/>
      <c r="DF302" s="53"/>
      <c r="DH302" s="53"/>
      <c r="DI302" s="53"/>
      <c r="DJ302" s="53"/>
      <c r="DL302" s="53"/>
      <c r="DM302" s="53"/>
      <c r="DN302" s="53"/>
      <c r="DP302" s="53"/>
      <c r="DQ302" s="53"/>
      <c r="DR302" s="53"/>
      <c r="DT302" s="53"/>
      <c r="DU302" s="53"/>
      <c r="DV302" s="53"/>
      <c r="DX302" s="53"/>
      <c r="DY302" s="53"/>
      <c r="DZ302" s="53"/>
      <c r="EB302" s="53"/>
      <c r="EC302" s="53"/>
      <c r="ED302" s="53"/>
      <c r="EF302" s="53"/>
      <c r="EG302" s="53"/>
      <c r="EH302" s="53"/>
      <c r="EJ302" s="53"/>
      <c r="EK302" s="53"/>
      <c r="EL302" s="53"/>
      <c r="EN302" s="53"/>
      <c r="EO302" s="53"/>
      <c r="EP302" s="53"/>
    </row>
    <row r="303" spans="1:146" s="57" customFormat="1" ht="15" customHeight="1" x14ac:dyDescent="0.2">
      <c r="A303" s="53"/>
      <c r="B303" s="55" t="s">
        <v>575</v>
      </c>
      <c r="C303" s="55" t="s">
        <v>576</v>
      </c>
      <c r="D303" s="56">
        <f t="shared" ref="D303:J303" si="122">+D304+D305</f>
        <v>160049865.14495581</v>
      </c>
      <c r="E303" s="56">
        <f t="shared" si="122"/>
        <v>0</v>
      </c>
      <c r="F303" s="56">
        <f t="shared" si="122"/>
        <v>160049865.14495581</v>
      </c>
      <c r="G303" s="56">
        <f t="shared" si="122"/>
        <v>0</v>
      </c>
      <c r="H303" s="56">
        <f t="shared" si="122"/>
        <v>0</v>
      </c>
      <c r="I303" s="56">
        <f t="shared" si="122"/>
        <v>0</v>
      </c>
      <c r="J303" s="56">
        <f t="shared" si="122"/>
        <v>160049865.14495581</v>
      </c>
      <c r="K303" s="92"/>
      <c r="L303" s="168"/>
      <c r="M303" s="169"/>
      <c r="N303" s="169"/>
      <c r="P303" s="53"/>
      <c r="Q303" s="53"/>
      <c r="R303" s="53"/>
      <c r="T303" s="53"/>
      <c r="U303" s="53"/>
      <c r="V303" s="53"/>
      <c r="X303" s="53"/>
      <c r="Y303" s="53"/>
      <c r="Z303" s="53"/>
      <c r="AB303" s="53"/>
      <c r="AC303" s="53"/>
      <c r="AD303" s="53"/>
      <c r="AF303" s="53"/>
      <c r="AG303" s="53"/>
      <c r="AH303" s="53"/>
      <c r="AJ303" s="53"/>
      <c r="AK303" s="53"/>
      <c r="AL303" s="53"/>
      <c r="AN303" s="53"/>
      <c r="AO303" s="53"/>
      <c r="AP303" s="53"/>
      <c r="AR303" s="53"/>
      <c r="AS303" s="53"/>
      <c r="AT303" s="53"/>
      <c r="AV303" s="53"/>
      <c r="AW303" s="53"/>
      <c r="AX303" s="53"/>
      <c r="AZ303" s="53"/>
      <c r="BA303" s="53"/>
      <c r="BB303" s="53"/>
      <c r="BD303" s="53"/>
      <c r="BE303" s="53"/>
      <c r="BF303" s="53"/>
      <c r="BH303" s="53"/>
      <c r="BI303" s="53"/>
      <c r="BJ303" s="53"/>
      <c r="BL303" s="53"/>
      <c r="BM303" s="53"/>
      <c r="BN303" s="53"/>
      <c r="BP303" s="53"/>
      <c r="BQ303" s="53"/>
      <c r="BR303" s="53"/>
      <c r="BT303" s="53"/>
      <c r="BU303" s="53"/>
      <c r="BV303" s="53"/>
      <c r="BX303" s="53"/>
      <c r="BY303" s="53"/>
      <c r="BZ303" s="53"/>
      <c r="CB303" s="53"/>
      <c r="CC303" s="53"/>
      <c r="CD303" s="53"/>
      <c r="CF303" s="53"/>
      <c r="CG303" s="53"/>
      <c r="CH303" s="53"/>
      <c r="CJ303" s="53"/>
      <c r="CK303" s="53"/>
      <c r="CL303" s="53"/>
      <c r="CN303" s="53"/>
      <c r="CO303" s="53"/>
      <c r="CP303" s="53"/>
      <c r="CR303" s="53"/>
      <c r="CS303" s="53"/>
      <c r="CT303" s="53"/>
      <c r="CV303" s="53"/>
      <c r="CW303" s="53"/>
      <c r="CX303" s="53"/>
      <c r="CZ303" s="53"/>
      <c r="DA303" s="53"/>
      <c r="DB303" s="53"/>
      <c r="DD303" s="53"/>
      <c r="DE303" s="53"/>
      <c r="DF303" s="53"/>
      <c r="DH303" s="53"/>
      <c r="DI303" s="53"/>
      <c r="DJ303" s="53"/>
      <c r="DL303" s="53"/>
      <c r="DM303" s="53"/>
      <c r="DN303" s="53"/>
      <c r="DP303" s="53"/>
      <c r="DQ303" s="53"/>
      <c r="DR303" s="53"/>
      <c r="DT303" s="53"/>
      <c r="DU303" s="53"/>
      <c r="DV303" s="53"/>
      <c r="DX303" s="53"/>
      <c r="DY303" s="53"/>
      <c r="DZ303" s="53"/>
      <c r="EB303" s="53"/>
      <c r="EC303" s="53"/>
      <c r="ED303" s="53"/>
      <c r="EF303" s="53"/>
      <c r="EG303" s="53"/>
      <c r="EH303" s="53"/>
      <c r="EJ303" s="53"/>
      <c r="EK303" s="53"/>
      <c r="EL303" s="53"/>
      <c r="EN303" s="53"/>
      <c r="EO303" s="53"/>
      <c r="EP303" s="53"/>
    </row>
    <row r="304" spans="1:146" s="50" customFormat="1" ht="15" customHeight="1" x14ac:dyDescent="0.2">
      <c r="A304" s="48"/>
      <c r="B304" s="59" t="s">
        <v>577</v>
      </c>
      <c r="C304" s="59" t="s">
        <v>578</v>
      </c>
      <c r="D304" s="60">
        <f>+[1]Ingresos!$D$307</f>
        <v>160049865.14495581</v>
      </c>
      <c r="E304" s="60">
        <v>0</v>
      </c>
      <c r="F304" s="60">
        <f>+D304+E304</f>
        <v>160049865.14495581</v>
      </c>
      <c r="G304" s="60">
        <v>0</v>
      </c>
      <c r="H304" s="60">
        <v>0</v>
      </c>
      <c r="I304" s="60">
        <f t="shared" ref="I304:I311" si="123">+G304+H304</f>
        <v>0</v>
      </c>
      <c r="J304" s="60">
        <f>+F304-I304</f>
        <v>160049865.14495581</v>
      </c>
      <c r="K304" s="93">
        <f>+I304-'[2]Presupuestado vs. Recaudado'!$D$22</f>
        <v>-240834059.29999998</v>
      </c>
      <c r="L304" s="170">
        <f>0-I304</f>
        <v>0</v>
      </c>
      <c r="M304" s="170">
        <v>0</v>
      </c>
      <c r="N304" s="169"/>
      <c r="P304" s="48"/>
      <c r="Q304" s="48"/>
      <c r="R304" s="48"/>
      <c r="T304" s="48"/>
      <c r="U304" s="48"/>
      <c r="V304" s="48"/>
      <c r="X304" s="48"/>
      <c r="Y304" s="48"/>
      <c r="Z304" s="48"/>
      <c r="AB304" s="48"/>
      <c r="AC304" s="48"/>
      <c r="AD304" s="48"/>
      <c r="AF304" s="48"/>
      <c r="AG304" s="48"/>
      <c r="AH304" s="48"/>
      <c r="AJ304" s="48"/>
      <c r="AK304" s="48"/>
      <c r="AL304" s="48"/>
      <c r="AN304" s="48"/>
      <c r="AO304" s="48"/>
      <c r="AP304" s="48"/>
      <c r="AR304" s="48"/>
      <c r="AS304" s="48"/>
      <c r="AT304" s="48"/>
      <c r="AV304" s="48"/>
      <c r="AW304" s="48"/>
      <c r="AX304" s="48"/>
      <c r="AZ304" s="48"/>
      <c r="BA304" s="48"/>
      <c r="BB304" s="48"/>
      <c r="BD304" s="48"/>
      <c r="BE304" s="48"/>
      <c r="BF304" s="48"/>
      <c r="BH304" s="48"/>
      <c r="BI304" s="48"/>
      <c r="BJ304" s="48"/>
      <c r="BL304" s="48"/>
      <c r="BM304" s="48"/>
      <c r="BN304" s="48"/>
      <c r="BP304" s="48"/>
      <c r="BQ304" s="48"/>
      <c r="BR304" s="48"/>
      <c r="BT304" s="48"/>
      <c r="BU304" s="48"/>
      <c r="BV304" s="48"/>
      <c r="BX304" s="48"/>
      <c r="BY304" s="48"/>
      <c r="BZ304" s="48"/>
      <c r="CB304" s="48"/>
      <c r="CC304" s="48"/>
      <c r="CD304" s="48"/>
      <c r="CF304" s="48"/>
      <c r="CG304" s="48"/>
      <c r="CH304" s="48"/>
      <c r="CJ304" s="48"/>
      <c r="CK304" s="48"/>
      <c r="CL304" s="48"/>
      <c r="CN304" s="48"/>
      <c r="CO304" s="48"/>
      <c r="CP304" s="48"/>
      <c r="CR304" s="48"/>
      <c r="CS304" s="48"/>
      <c r="CT304" s="48"/>
      <c r="CV304" s="48"/>
      <c r="CW304" s="48"/>
      <c r="CX304" s="48"/>
      <c r="CZ304" s="48"/>
      <c r="DA304" s="48"/>
      <c r="DB304" s="48"/>
      <c r="DD304" s="48"/>
      <c r="DE304" s="48"/>
      <c r="DF304" s="48"/>
      <c r="DH304" s="48"/>
      <c r="DI304" s="48"/>
      <c r="DJ304" s="48"/>
      <c r="DL304" s="48"/>
      <c r="DM304" s="48"/>
      <c r="DN304" s="48"/>
      <c r="DP304" s="48"/>
      <c r="DQ304" s="48"/>
      <c r="DR304" s="48"/>
      <c r="DT304" s="48"/>
      <c r="DU304" s="48"/>
      <c r="DV304" s="48"/>
      <c r="DX304" s="48"/>
      <c r="DY304" s="48"/>
      <c r="DZ304" s="48"/>
      <c r="EB304" s="48"/>
      <c r="EC304" s="48"/>
      <c r="ED304" s="48"/>
      <c r="EF304" s="48"/>
      <c r="EG304" s="48"/>
      <c r="EH304" s="48"/>
      <c r="EJ304" s="48"/>
      <c r="EK304" s="48"/>
      <c r="EL304" s="48"/>
      <c r="EN304" s="48"/>
      <c r="EO304" s="48"/>
      <c r="EP304" s="48"/>
    </row>
    <row r="305" spans="1:146" s="50" customFormat="1" ht="15" hidden="1" customHeight="1" x14ac:dyDescent="0.2">
      <c r="A305" s="48"/>
      <c r="B305" s="59" t="s">
        <v>579</v>
      </c>
      <c r="C305" s="59" t="s">
        <v>580</v>
      </c>
      <c r="D305" s="60">
        <v>0</v>
      </c>
      <c r="E305" s="60">
        <v>0</v>
      </c>
      <c r="F305" s="60">
        <f>+D305+E305</f>
        <v>0</v>
      </c>
      <c r="G305" s="60">
        <v>0</v>
      </c>
      <c r="H305" s="60">
        <v>0</v>
      </c>
      <c r="I305" s="60">
        <f t="shared" si="123"/>
        <v>0</v>
      </c>
      <c r="J305" s="60">
        <f t="shared" ref="J305:J311" si="124">+F305-I305</f>
        <v>0</v>
      </c>
      <c r="K305" s="48"/>
      <c r="L305" s="48"/>
      <c r="M305" s="86">
        <v>0</v>
      </c>
      <c r="N305" s="58">
        <f t="shared" si="103"/>
        <v>0</v>
      </c>
      <c r="P305" s="48"/>
      <c r="Q305" s="48"/>
      <c r="R305" s="48"/>
      <c r="T305" s="48"/>
      <c r="U305" s="48"/>
      <c r="V305" s="48"/>
      <c r="X305" s="48"/>
      <c r="Y305" s="48"/>
      <c r="Z305" s="48"/>
      <c r="AB305" s="48"/>
      <c r="AC305" s="48"/>
      <c r="AD305" s="48"/>
      <c r="AF305" s="48"/>
      <c r="AG305" s="48"/>
      <c r="AH305" s="48"/>
      <c r="AJ305" s="48"/>
      <c r="AK305" s="48"/>
      <c r="AL305" s="48"/>
      <c r="AN305" s="48"/>
      <c r="AO305" s="48"/>
      <c r="AP305" s="48"/>
      <c r="AR305" s="48"/>
      <c r="AS305" s="48"/>
      <c r="AT305" s="48"/>
      <c r="AV305" s="48"/>
      <c r="AW305" s="48"/>
      <c r="AX305" s="48"/>
      <c r="AZ305" s="48"/>
      <c r="BA305" s="48"/>
      <c r="BB305" s="48"/>
      <c r="BD305" s="48"/>
      <c r="BE305" s="48"/>
      <c r="BF305" s="48"/>
      <c r="BH305" s="48"/>
      <c r="BI305" s="48"/>
      <c r="BJ305" s="48"/>
      <c r="BL305" s="48"/>
      <c r="BM305" s="48"/>
      <c r="BN305" s="48"/>
      <c r="BP305" s="48"/>
      <c r="BQ305" s="48"/>
      <c r="BR305" s="48"/>
      <c r="BT305" s="48"/>
      <c r="BU305" s="48"/>
      <c r="BV305" s="48"/>
      <c r="BX305" s="48"/>
      <c r="BY305" s="48"/>
      <c r="BZ305" s="48"/>
      <c r="CB305" s="48"/>
      <c r="CC305" s="48"/>
      <c r="CD305" s="48"/>
      <c r="CF305" s="48"/>
      <c r="CG305" s="48"/>
      <c r="CH305" s="48"/>
      <c r="CJ305" s="48"/>
      <c r="CK305" s="48"/>
      <c r="CL305" s="48"/>
      <c r="CN305" s="48"/>
      <c r="CO305" s="48"/>
      <c r="CP305" s="48"/>
      <c r="CR305" s="48"/>
      <c r="CS305" s="48"/>
      <c r="CT305" s="48"/>
      <c r="CV305" s="48"/>
      <c r="CW305" s="48"/>
      <c r="CX305" s="48"/>
      <c r="CZ305" s="48"/>
      <c r="DA305" s="48"/>
      <c r="DB305" s="48"/>
      <c r="DD305" s="48"/>
      <c r="DE305" s="48"/>
      <c r="DF305" s="48"/>
      <c r="DH305" s="48"/>
      <c r="DI305" s="48"/>
      <c r="DJ305" s="48"/>
      <c r="DL305" s="48"/>
      <c r="DM305" s="48"/>
      <c r="DN305" s="48"/>
      <c r="DP305" s="48"/>
      <c r="DQ305" s="48"/>
      <c r="DR305" s="48"/>
      <c r="DT305" s="48"/>
      <c r="DU305" s="48"/>
      <c r="DV305" s="48"/>
      <c r="DX305" s="48"/>
      <c r="DY305" s="48"/>
      <c r="DZ305" s="48"/>
      <c r="EB305" s="48"/>
      <c r="EC305" s="48"/>
      <c r="ED305" s="48"/>
      <c r="EF305" s="48"/>
      <c r="EG305" s="48"/>
      <c r="EH305" s="48"/>
      <c r="EJ305" s="48"/>
      <c r="EK305" s="48"/>
      <c r="EL305" s="48"/>
      <c r="EN305" s="48"/>
      <c r="EO305" s="48"/>
      <c r="EP305" s="48"/>
    </row>
    <row r="306" spans="1:146" s="50" customFormat="1" ht="15" hidden="1" customHeight="1" x14ac:dyDescent="0.2">
      <c r="A306" s="48"/>
      <c r="B306" s="59" t="s">
        <v>581</v>
      </c>
      <c r="C306" s="59" t="s">
        <v>582</v>
      </c>
      <c r="D306" s="60">
        <v>0</v>
      </c>
      <c r="E306" s="60">
        <v>0</v>
      </c>
      <c r="F306" s="60">
        <f>+D306+E306</f>
        <v>0</v>
      </c>
      <c r="G306" s="60">
        <v>0</v>
      </c>
      <c r="H306" s="60">
        <v>0</v>
      </c>
      <c r="I306" s="60">
        <f t="shared" si="123"/>
        <v>0</v>
      </c>
      <c r="J306" s="60">
        <f t="shared" si="124"/>
        <v>0</v>
      </c>
      <c r="K306" s="48"/>
      <c r="L306" s="48"/>
      <c r="M306" s="86">
        <v>0</v>
      </c>
      <c r="N306" s="58">
        <f t="shared" si="103"/>
        <v>0</v>
      </c>
      <c r="P306" s="48"/>
      <c r="Q306" s="48"/>
      <c r="R306" s="48"/>
      <c r="T306" s="48"/>
      <c r="U306" s="48"/>
      <c r="V306" s="48"/>
      <c r="X306" s="48"/>
      <c r="Y306" s="48"/>
      <c r="Z306" s="48"/>
      <c r="AB306" s="48"/>
      <c r="AC306" s="48"/>
      <c r="AD306" s="48"/>
      <c r="AF306" s="48"/>
      <c r="AG306" s="48"/>
      <c r="AH306" s="48"/>
      <c r="AJ306" s="48"/>
      <c r="AK306" s="48"/>
      <c r="AL306" s="48"/>
      <c r="AN306" s="48"/>
      <c r="AO306" s="48"/>
      <c r="AP306" s="48"/>
      <c r="AR306" s="48"/>
      <c r="AS306" s="48"/>
      <c r="AT306" s="48"/>
      <c r="AV306" s="48"/>
      <c r="AW306" s="48"/>
      <c r="AX306" s="48"/>
      <c r="AZ306" s="48"/>
      <c r="BA306" s="48"/>
      <c r="BB306" s="48"/>
      <c r="BD306" s="48"/>
      <c r="BE306" s="48"/>
      <c r="BF306" s="48"/>
      <c r="BH306" s="48"/>
      <c r="BI306" s="48"/>
      <c r="BJ306" s="48"/>
      <c r="BL306" s="48"/>
      <c r="BM306" s="48"/>
      <c r="BN306" s="48"/>
      <c r="BP306" s="48"/>
      <c r="BQ306" s="48"/>
      <c r="BR306" s="48"/>
      <c r="BT306" s="48"/>
      <c r="BU306" s="48"/>
      <c r="BV306" s="48"/>
      <c r="BX306" s="48"/>
      <c r="BY306" s="48"/>
      <c r="BZ306" s="48"/>
      <c r="CB306" s="48"/>
      <c r="CC306" s="48"/>
      <c r="CD306" s="48"/>
      <c r="CF306" s="48"/>
      <c r="CG306" s="48"/>
      <c r="CH306" s="48"/>
      <c r="CJ306" s="48"/>
      <c r="CK306" s="48"/>
      <c r="CL306" s="48"/>
      <c r="CN306" s="48"/>
      <c r="CO306" s="48"/>
      <c r="CP306" s="48"/>
      <c r="CR306" s="48"/>
      <c r="CS306" s="48"/>
      <c r="CT306" s="48"/>
      <c r="CV306" s="48"/>
      <c r="CW306" s="48"/>
      <c r="CX306" s="48"/>
      <c r="CZ306" s="48"/>
      <c r="DA306" s="48"/>
      <c r="DB306" s="48"/>
      <c r="DD306" s="48"/>
      <c r="DE306" s="48"/>
      <c r="DF306" s="48"/>
      <c r="DH306" s="48"/>
      <c r="DI306" s="48"/>
      <c r="DJ306" s="48"/>
      <c r="DL306" s="48"/>
      <c r="DM306" s="48"/>
      <c r="DN306" s="48"/>
      <c r="DP306" s="48"/>
      <c r="DQ306" s="48"/>
      <c r="DR306" s="48"/>
      <c r="DT306" s="48"/>
      <c r="DU306" s="48"/>
      <c r="DV306" s="48"/>
      <c r="DX306" s="48"/>
      <c r="DY306" s="48"/>
      <c r="DZ306" s="48"/>
      <c r="EB306" s="48"/>
      <c r="EC306" s="48"/>
      <c r="ED306" s="48"/>
      <c r="EF306" s="48"/>
      <c r="EG306" s="48"/>
      <c r="EH306" s="48"/>
      <c r="EJ306" s="48"/>
      <c r="EK306" s="48"/>
      <c r="EL306" s="48"/>
      <c r="EN306" s="48"/>
      <c r="EO306" s="48"/>
      <c r="EP306" s="48"/>
    </row>
    <row r="307" spans="1:146" s="50" customFormat="1" ht="15" hidden="1" customHeight="1" x14ac:dyDescent="0.2">
      <c r="A307" s="48"/>
      <c r="B307" s="59" t="s">
        <v>583</v>
      </c>
      <c r="C307" s="59" t="s">
        <v>584</v>
      </c>
      <c r="D307" s="60">
        <f t="shared" ref="D307:J307" si="125">+D308</f>
        <v>0</v>
      </c>
      <c r="E307" s="60">
        <f t="shared" si="125"/>
        <v>0</v>
      </c>
      <c r="F307" s="60">
        <f t="shared" si="125"/>
        <v>0</v>
      </c>
      <c r="G307" s="60">
        <f t="shared" si="125"/>
        <v>0</v>
      </c>
      <c r="H307" s="60">
        <f t="shared" si="125"/>
        <v>0</v>
      </c>
      <c r="I307" s="60">
        <f t="shared" si="125"/>
        <v>0</v>
      </c>
      <c r="J307" s="60">
        <f t="shared" si="125"/>
        <v>0</v>
      </c>
      <c r="K307" s="48"/>
      <c r="L307" s="48"/>
      <c r="M307" s="86">
        <v>0</v>
      </c>
      <c r="N307" s="58">
        <f t="shared" si="103"/>
        <v>0</v>
      </c>
      <c r="P307" s="48"/>
      <c r="Q307" s="48"/>
      <c r="R307" s="48"/>
      <c r="T307" s="48"/>
      <c r="U307" s="48"/>
      <c r="V307" s="48"/>
      <c r="X307" s="48"/>
      <c r="Y307" s="48"/>
      <c r="Z307" s="48"/>
      <c r="AB307" s="48"/>
      <c r="AC307" s="48"/>
      <c r="AD307" s="48"/>
      <c r="AF307" s="48"/>
      <c r="AG307" s="48"/>
      <c r="AH307" s="48"/>
      <c r="AJ307" s="48"/>
      <c r="AK307" s="48"/>
      <c r="AL307" s="48"/>
      <c r="AN307" s="48"/>
      <c r="AO307" s="48"/>
      <c r="AP307" s="48"/>
      <c r="AR307" s="48"/>
      <c r="AS307" s="48"/>
      <c r="AT307" s="48"/>
      <c r="AV307" s="48"/>
      <c r="AW307" s="48"/>
      <c r="AX307" s="48"/>
      <c r="AZ307" s="48"/>
      <c r="BA307" s="48"/>
      <c r="BB307" s="48"/>
      <c r="BD307" s="48"/>
      <c r="BE307" s="48"/>
      <c r="BF307" s="48"/>
      <c r="BH307" s="48"/>
      <c r="BI307" s="48"/>
      <c r="BJ307" s="48"/>
      <c r="BL307" s="48"/>
      <c r="BM307" s="48"/>
      <c r="BN307" s="48"/>
      <c r="BP307" s="48"/>
      <c r="BQ307" s="48"/>
      <c r="BR307" s="48"/>
      <c r="BT307" s="48"/>
      <c r="BU307" s="48"/>
      <c r="BV307" s="48"/>
      <c r="BX307" s="48"/>
      <c r="BY307" s="48"/>
      <c r="BZ307" s="48"/>
      <c r="CB307" s="48"/>
      <c r="CC307" s="48"/>
      <c r="CD307" s="48"/>
      <c r="CF307" s="48"/>
      <c r="CG307" s="48"/>
      <c r="CH307" s="48"/>
      <c r="CJ307" s="48"/>
      <c r="CK307" s="48"/>
      <c r="CL307" s="48"/>
      <c r="CN307" s="48"/>
      <c r="CO307" s="48"/>
      <c r="CP307" s="48"/>
      <c r="CR307" s="48"/>
      <c r="CS307" s="48"/>
      <c r="CT307" s="48"/>
      <c r="CV307" s="48"/>
      <c r="CW307" s="48"/>
      <c r="CX307" s="48"/>
      <c r="CZ307" s="48"/>
      <c r="DA307" s="48"/>
      <c r="DB307" s="48"/>
      <c r="DD307" s="48"/>
      <c r="DE307" s="48"/>
      <c r="DF307" s="48"/>
      <c r="DH307" s="48"/>
      <c r="DI307" s="48"/>
      <c r="DJ307" s="48"/>
      <c r="DL307" s="48"/>
      <c r="DM307" s="48"/>
      <c r="DN307" s="48"/>
      <c r="DP307" s="48"/>
      <c r="DQ307" s="48"/>
      <c r="DR307" s="48"/>
      <c r="DT307" s="48"/>
      <c r="DU307" s="48"/>
      <c r="DV307" s="48"/>
      <c r="DX307" s="48"/>
      <c r="DY307" s="48"/>
      <c r="DZ307" s="48"/>
      <c r="EB307" s="48"/>
      <c r="EC307" s="48"/>
      <c r="ED307" s="48"/>
      <c r="EF307" s="48"/>
      <c r="EG307" s="48"/>
      <c r="EH307" s="48"/>
      <c r="EJ307" s="48"/>
      <c r="EK307" s="48"/>
      <c r="EL307" s="48"/>
      <c r="EN307" s="48"/>
      <c r="EO307" s="48"/>
      <c r="EP307" s="48"/>
    </row>
    <row r="308" spans="1:146" s="50" customFormat="1" ht="25.5" hidden="1" x14ac:dyDescent="0.2">
      <c r="A308" s="48"/>
      <c r="B308" s="59" t="s">
        <v>585</v>
      </c>
      <c r="C308" s="59" t="s">
        <v>586</v>
      </c>
      <c r="D308" s="60">
        <v>0</v>
      </c>
      <c r="E308" s="60">
        <v>0</v>
      </c>
      <c r="F308" s="60">
        <f>+D308+E308</f>
        <v>0</v>
      </c>
      <c r="G308" s="60">
        <v>0</v>
      </c>
      <c r="H308" s="60">
        <v>0</v>
      </c>
      <c r="I308" s="60">
        <f t="shared" si="123"/>
        <v>0</v>
      </c>
      <c r="J308" s="60">
        <v>0</v>
      </c>
      <c r="K308" s="48"/>
      <c r="L308" s="48"/>
      <c r="M308" s="86">
        <v>0</v>
      </c>
      <c r="N308" s="58">
        <f t="shared" si="103"/>
        <v>0</v>
      </c>
      <c r="P308" s="48"/>
      <c r="Q308" s="48"/>
      <c r="R308" s="48"/>
      <c r="T308" s="48"/>
      <c r="U308" s="48"/>
      <c r="V308" s="48"/>
      <c r="X308" s="48"/>
      <c r="Y308" s="48"/>
      <c r="Z308" s="48"/>
      <c r="AB308" s="48"/>
      <c r="AC308" s="48"/>
      <c r="AD308" s="48"/>
      <c r="AF308" s="48"/>
      <c r="AG308" s="48"/>
      <c r="AH308" s="48"/>
      <c r="AJ308" s="48"/>
      <c r="AK308" s="48"/>
      <c r="AL308" s="48"/>
      <c r="AN308" s="48"/>
      <c r="AO308" s="48"/>
      <c r="AP308" s="48"/>
      <c r="AR308" s="48"/>
      <c r="AS308" s="48"/>
      <c r="AT308" s="48"/>
      <c r="AV308" s="48"/>
      <c r="AW308" s="48"/>
      <c r="AX308" s="48"/>
      <c r="AZ308" s="48"/>
      <c r="BA308" s="48"/>
      <c r="BB308" s="48"/>
      <c r="BD308" s="48"/>
      <c r="BE308" s="48"/>
      <c r="BF308" s="48"/>
      <c r="BH308" s="48"/>
      <c r="BI308" s="48"/>
      <c r="BJ308" s="48"/>
      <c r="BL308" s="48"/>
      <c r="BM308" s="48"/>
      <c r="BN308" s="48"/>
      <c r="BP308" s="48"/>
      <c r="BQ308" s="48"/>
      <c r="BR308" s="48"/>
      <c r="BT308" s="48"/>
      <c r="BU308" s="48"/>
      <c r="BV308" s="48"/>
      <c r="BX308" s="48"/>
      <c r="BY308" s="48"/>
      <c r="BZ308" s="48"/>
      <c r="CB308" s="48"/>
      <c r="CC308" s="48"/>
      <c r="CD308" s="48"/>
      <c r="CF308" s="48"/>
      <c r="CG308" s="48"/>
      <c r="CH308" s="48"/>
      <c r="CJ308" s="48"/>
      <c r="CK308" s="48"/>
      <c r="CL308" s="48"/>
      <c r="CN308" s="48"/>
      <c r="CO308" s="48"/>
      <c r="CP308" s="48"/>
      <c r="CR308" s="48"/>
      <c r="CS308" s="48"/>
      <c r="CT308" s="48"/>
      <c r="CV308" s="48"/>
      <c r="CW308" s="48"/>
      <c r="CX308" s="48"/>
      <c r="CZ308" s="48"/>
      <c r="DA308" s="48"/>
      <c r="DB308" s="48"/>
      <c r="DD308" s="48"/>
      <c r="DE308" s="48"/>
      <c r="DF308" s="48"/>
      <c r="DH308" s="48"/>
      <c r="DI308" s="48"/>
      <c r="DJ308" s="48"/>
      <c r="DL308" s="48"/>
      <c r="DM308" s="48"/>
      <c r="DN308" s="48"/>
      <c r="DP308" s="48"/>
      <c r="DQ308" s="48"/>
      <c r="DR308" s="48"/>
      <c r="DT308" s="48"/>
      <c r="DU308" s="48"/>
      <c r="DV308" s="48"/>
      <c r="DX308" s="48"/>
      <c r="DY308" s="48"/>
      <c r="DZ308" s="48"/>
      <c r="EB308" s="48"/>
      <c r="EC308" s="48"/>
      <c r="ED308" s="48"/>
      <c r="EF308" s="48"/>
      <c r="EG308" s="48"/>
      <c r="EH308" s="48"/>
      <c r="EJ308" s="48"/>
      <c r="EK308" s="48"/>
      <c r="EL308" s="48"/>
      <c r="EN308" s="48"/>
      <c r="EO308" s="48"/>
      <c r="EP308" s="48"/>
    </row>
    <row r="309" spans="1:146" s="50" customFormat="1" ht="15" hidden="1" customHeight="1" x14ac:dyDescent="0.2">
      <c r="A309" s="48"/>
      <c r="B309" s="59" t="s">
        <v>587</v>
      </c>
      <c r="C309" s="59" t="s">
        <v>588</v>
      </c>
      <c r="D309" s="60">
        <v>0</v>
      </c>
      <c r="E309" s="60">
        <v>0</v>
      </c>
      <c r="F309" s="60">
        <f>+D309+E309</f>
        <v>0</v>
      </c>
      <c r="G309" s="60">
        <v>0</v>
      </c>
      <c r="H309" s="60">
        <v>0</v>
      </c>
      <c r="I309" s="60">
        <f t="shared" si="123"/>
        <v>0</v>
      </c>
      <c r="J309" s="60">
        <f t="shared" si="124"/>
        <v>0</v>
      </c>
      <c r="K309" s="48"/>
      <c r="L309" s="48"/>
      <c r="M309" s="86">
        <v>0</v>
      </c>
      <c r="N309" s="58">
        <f t="shared" si="103"/>
        <v>0</v>
      </c>
      <c r="P309" s="48"/>
      <c r="Q309" s="48"/>
      <c r="R309" s="48"/>
      <c r="T309" s="48"/>
      <c r="U309" s="48"/>
      <c r="V309" s="48"/>
      <c r="X309" s="48"/>
      <c r="Y309" s="48"/>
      <c r="Z309" s="48"/>
      <c r="AB309" s="48"/>
      <c r="AC309" s="48"/>
      <c r="AD309" s="48"/>
      <c r="AF309" s="48"/>
      <c r="AG309" s="48"/>
      <c r="AH309" s="48"/>
      <c r="AJ309" s="48"/>
      <c r="AK309" s="48"/>
      <c r="AL309" s="48"/>
      <c r="AN309" s="48"/>
      <c r="AO309" s="48"/>
      <c r="AP309" s="48"/>
      <c r="AR309" s="48"/>
      <c r="AS309" s="48"/>
      <c r="AT309" s="48"/>
      <c r="AV309" s="48"/>
      <c r="AW309" s="48"/>
      <c r="AX309" s="48"/>
      <c r="AZ309" s="48"/>
      <c r="BA309" s="48"/>
      <c r="BB309" s="48"/>
      <c r="BD309" s="48"/>
      <c r="BE309" s="48"/>
      <c r="BF309" s="48"/>
      <c r="BH309" s="48"/>
      <c r="BI309" s="48"/>
      <c r="BJ309" s="48"/>
      <c r="BL309" s="48"/>
      <c r="BM309" s="48"/>
      <c r="BN309" s="48"/>
      <c r="BP309" s="48"/>
      <c r="BQ309" s="48"/>
      <c r="BR309" s="48"/>
      <c r="BT309" s="48"/>
      <c r="BU309" s="48"/>
      <c r="BV309" s="48"/>
      <c r="BX309" s="48"/>
      <c r="BY309" s="48"/>
      <c r="BZ309" s="48"/>
      <c r="CB309" s="48"/>
      <c r="CC309" s="48"/>
      <c r="CD309" s="48"/>
      <c r="CF309" s="48"/>
      <c r="CG309" s="48"/>
      <c r="CH309" s="48"/>
      <c r="CJ309" s="48"/>
      <c r="CK309" s="48"/>
      <c r="CL309" s="48"/>
      <c r="CN309" s="48"/>
      <c r="CO309" s="48"/>
      <c r="CP309" s="48"/>
      <c r="CR309" s="48"/>
      <c r="CS309" s="48"/>
      <c r="CT309" s="48"/>
      <c r="CV309" s="48"/>
      <c r="CW309" s="48"/>
      <c r="CX309" s="48"/>
      <c r="CZ309" s="48"/>
      <c r="DA309" s="48"/>
      <c r="DB309" s="48"/>
      <c r="DD309" s="48"/>
      <c r="DE309" s="48"/>
      <c r="DF309" s="48"/>
      <c r="DH309" s="48"/>
      <c r="DI309" s="48"/>
      <c r="DJ309" s="48"/>
      <c r="DL309" s="48"/>
      <c r="DM309" s="48"/>
      <c r="DN309" s="48"/>
      <c r="DP309" s="48"/>
      <c r="DQ309" s="48"/>
      <c r="DR309" s="48"/>
      <c r="DT309" s="48"/>
      <c r="DU309" s="48"/>
      <c r="DV309" s="48"/>
      <c r="DX309" s="48"/>
      <c r="DY309" s="48"/>
      <c r="DZ309" s="48"/>
      <c r="EB309" s="48"/>
      <c r="EC309" s="48"/>
      <c r="ED309" s="48"/>
      <c r="EF309" s="48"/>
      <c r="EG309" s="48"/>
      <c r="EH309" s="48"/>
      <c r="EJ309" s="48"/>
      <c r="EK309" s="48"/>
      <c r="EL309" s="48"/>
      <c r="EN309" s="48"/>
      <c r="EO309" s="48"/>
      <c r="EP309" s="48"/>
    </row>
    <row r="310" spans="1:146" s="50" customFormat="1" ht="15" hidden="1" customHeight="1" x14ac:dyDescent="0.2">
      <c r="A310" s="48"/>
      <c r="B310" s="59" t="s">
        <v>589</v>
      </c>
      <c r="C310" s="59" t="s">
        <v>590</v>
      </c>
      <c r="D310" s="60">
        <v>0</v>
      </c>
      <c r="E310" s="60">
        <v>0</v>
      </c>
      <c r="F310" s="60">
        <f>+D310+E310</f>
        <v>0</v>
      </c>
      <c r="G310" s="60">
        <v>0</v>
      </c>
      <c r="H310" s="60">
        <v>0</v>
      </c>
      <c r="I310" s="60">
        <f t="shared" si="123"/>
        <v>0</v>
      </c>
      <c r="J310" s="60">
        <f t="shared" si="124"/>
        <v>0</v>
      </c>
      <c r="K310" s="48"/>
      <c r="L310" s="48"/>
      <c r="M310" s="86">
        <v>0</v>
      </c>
      <c r="N310" s="58">
        <f t="shared" si="103"/>
        <v>0</v>
      </c>
      <c r="P310" s="48"/>
      <c r="Q310" s="48"/>
      <c r="R310" s="48"/>
      <c r="T310" s="48"/>
      <c r="U310" s="48"/>
      <c r="V310" s="48"/>
      <c r="X310" s="48"/>
      <c r="Y310" s="48"/>
      <c r="Z310" s="48"/>
      <c r="AB310" s="48"/>
      <c r="AC310" s="48"/>
      <c r="AD310" s="48"/>
      <c r="AF310" s="48"/>
      <c r="AG310" s="48"/>
      <c r="AH310" s="48"/>
      <c r="AJ310" s="48"/>
      <c r="AK310" s="48"/>
      <c r="AL310" s="48"/>
      <c r="AN310" s="48"/>
      <c r="AO310" s="48"/>
      <c r="AP310" s="48"/>
      <c r="AR310" s="48"/>
      <c r="AS310" s="48"/>
      <c r="AT310" s="48"/>
      <c r="AV310" s="48"/>
      <c r="AW310" s="48"/>
      <c r="AX310" s="48"/>
      <c r="AZ310" s="48"/>
      <c r="BA310" s="48"/>
      <c r="BB310" s="48"/>
      <c r="BD310" s="48"/>
      <c r="BE310" s="48"/>
      <c r="BF310" s="48"/>
      <c r="BH310" s="48"/>
      <c r="BI310" s="48"/>
      <c r="BJ310" s="48"/>
      <c r="BL310" s="48"/>
      <c r="BM310" s="48"/>
      <c r="BN310" s="48"/>
      <c r="BP310" s="48"/>
      <c r="BQ310" s="48"/>
      <c r="BR310" s="48"/>
      <c r="BT310" s="48"/>
      <c r="BU310" s="48"/>
      <c r="BV310" s="48"/>
      <c r="BX310" s="48"/>
      <c r="BY310" s="48"/>
      <c r="BZ310" s="48"/>
      <c r="CB310" s="48"/>
      <c r="CC310" s="48"/>
      <c r="CD310" s="48"/>
      <c r="CF310" s="48"/>
      <c r="CG310" s="48"/>
      <c r="CH310" s="48"/>
      <c r="CJ310" s="48"/>
      <c r="CK310" s="48"/>
      <c r="CL310" s="48"/>
      <c r="CN310" s="48"/>
      <c r="CO310" s="48"/>
      <c r="CP310" s="48"/>
      <c r="CR310" s="48"/>
      <c r="CS310" s="48"/>
      <c r="CT310" s="48"/>
      <c r="CV310" s="48"/>
      <c r="CW310" s="48"/>
      <c r="CX310" s="48"/>
      <c r="CZ310" s="48"/>
      <c r="DA310" s="48"/>
      <c r="DB310" s="48"/>
      <c r="DD310" s="48"/>
      <c r="DE310" s="48"/>
      <c r="DF310" s="48"/>
      <c r="DH310" s="48"/>
      <c r="DI310" s="48"/>
      <c r="DJ310" s="48"/>
      <c r="DL310" s="48"/>
      <c r="DM310" s="48"/>
      <c r="DN310" s="48"/>
      <c r="DP310" s="48"/>
      <c r="DQ310" s="48"/>
      <c r="DR310" s="48"/>
      <c r="DT310" s="48"/>
      <c r="DU310" s="48"/>
      <c r="DV310" s="48"/>
      <c r="DX310" s="48"/>
      <c r="DY310" s="48"/>
      <c r="DZ310" s="48"/>
      <c r="EB310" s="48"/>
      <c r="EC310" s="48"/>
      <c r="ED310" s="48"/>
      <c r="EF310" s="48"/>
      <c r="EG310" s="48"/>
      <c r="EH310" s="48"/>
      <c r="EJ310" s="48"/>
      <c r="EK310" s="48"/>
      <c r="EL310" s="48"/>
      <c r="EN310" s="48"/>
      <c r="EO310" s="48"/>
      <c r="EP310" s="48"/>
    </row>
    <row r="311" spans="1:146" s="50" customFormat="1" ht="15" hidden="1" customHeight="1" x14ac:dyDescent="0.2">
      <c r="A311" s="48"/>
      <c r="B311" s="59" t="s">
        <v>591</v>
      </c>
      <c r="C311" s="59" t="s">
        <v>592</v>
      </c>
      <c r="D311" s="60">
        <v>0</v>
      </c>
      <c r="E311" s="60">
        <v>0</v>
      </c>
      <c r="F311" s="60">
        <f>+D311+E311</f>
        <v>0</v>
      </c>
      <c r="G311" s="60">
        <v>0</v>
      </c>
      <c r="H311" s="60">
        <v>0</v>
      </c>
      <c r="I311" s="60">
        <f t="shared" si="123"/>
        <v>0</v>
      </c>
      <c r="J311" s="60">
        <f t="shared" si="124"/>
        <v>0</v>
      </c>
      <c r="K311" s="48"/>
      <c r="L311" s="48"/>
      <c r="M311" s="86">
        <v>0</v>
      </c>
      <c r="N311" s="58">
        <f t="shared" si="103"/>
        <v>0</v>
      </c>
      <c r="P311" s="48"/>
      <c r="Q311" s="48"/>
      <c r="R311" s="48"/>
      <c r="T311" s="48"/>
      <c r="U311" s="48"/>
      <c r="V311" s="48"/>
      <c r="X311" s="48"/>
      <c r="Y311" s="48"/>
      <c r="Z311" s="48"/>
      <c r="AB311" s="48"/>
      <c r="AC311" s="48"/>
      <c r="AD311" s="48"/>
      <c r="AF311" s="48"/>
      <c r="AG311" s="48"/>
      <c r="AH311" s="48"/>
      <c r="AJ311" s="48"/>
      <c r="AK311" s="48"/>
      <c r="AL311" s="48"/>
      <c r="AN311" s="48"/>
      <c r="AO311" s="48"/>
      <c r="AP311" s="48"/>
      <c r="AR311" s="48"/>
      <c r="AS311" s="48"/>
      <c r="AT311" s="48"/>
      <c r="AV311" s="48"/>
      <c r="AW311" s="48"/>
      <c r="AX311" s="48"/>
      <c r="AZ311" s="48"/>
      <c r="BA311" s="48"/>
      <c r="BB311" s="48"/>
      <c r="BD311" s="48"/>
      <c r="BE311" s="48"/>
      <c r="BF311" s="48"/>
      <c r="BH311" s="48"/>
      <c r="BI311" s="48"/>
      <c r="BJ311" s="48"/>
      <c r="BL311" s="48"/>
      <c r="BM311" s="48"/>
      <c r="BN311" s="48"/>
      <c r="BP311" s="48"/>
      <c r="BQ311" s="48"/>
      <c r="BR311" s="48"/>
      <c r="BT311" s="48"/>
      <c r="BU311" s="48"/>
      <c r="BV311" s="48"/>
      <c r="BX311" s="48"/>
      <c r="BY311" s="48"/>
      <c r="BZ311" s="48"/>
      <c r="CB311" s="48"/>
      <c r="CC311" s="48"/>
      <c r="CD311" s="48"/>
      <c r="CF311" s="48"/>
      <c r="CG311" s="48"/>
      <c r="CH311" s="48"/>
      <c r="CJ311" s="48"/>
      <c r="CK311" s="48"/>
      <c r="CL311" s="48"/>
      <c r="CN311" s="48"/>
      <c r="CO311" s="48"/>
      <c r="CP311" s="48"/>
      <c r="CR311" s="48"/>
      <c r="CS311" s="48"/>
      <c r="CT311" s="48"/>
      <c r="CV311" s="48"/>
      <c r="CW311" s="48"/>
      <c r="CX311" s="48"/>
      <c r="CZ311" s="48"/>
      <c r="DA311" s="48"/>
      <c r="DB311" s="48"/>
      <c r="DD311" s="48"/>
      <c r="DE311" s="48"/>
      <c r="DF311" s="48"/>
      <c r="DH311" s="48"/>
      <c r="DI311" s="48"/>
      <c r="DJ311" s="48"/>
      <c r="DL311" s="48"/>
      <c r="DM311" s="48"/>
      <c r="DN311" s="48"/>
      <c r="DP311" s="48"/>
      <c r="DQ311" s="48"/>
      <c r="DR311" s="48"/>
      <c r="DT311" s="48"/>
      <c r="DU311" s="48"/>
      <c r="DV311" s="48"/>
      <c r="DX311" s="48"/>
      <c r="DY311" s="48"/>
      <c r="DZ311" s="48"/>
      <c r="EB311" s="48"/>
      <c r="EC311" s="48"/>
      <c r="ED311" s="48"/>
      <c r="EF311" s="48"/>
      <c r="EG311" s="48"/>
      <c r="EH311" s="48"/>
      <c r="EJ311" s="48"/>
      <c r="EK311" s="48"/>
      <c r="EL311" s="48"/>
      <c r="EN311" s="48"/>
      <c r="EO311" s="48"/>
      <c r="EP311" s="48"/>
    </row>
    <row r="312" spans="1:146" s="57" customFormat="1" ht="15" hidden="1" customHeight="1" x14ac:dyDescent="0.2">
      <c r="A312" s="53"/>
      <c r="B312" s="55" t="s">
        <v>593</v>
      </c>
      <c r="C312" s="55" t="s">
        <v>594</v>
      </c>
      <c r="D312" s="56">
        <v>0</v>
      </c>
      <c r="E312" s="56">
        <v>0</v>
      </c>
      <c r="F312" s="56">
        <v>0</v>
      </c>
      <c r="G312" s="56">
        <v>0</v>
      </c>
      <c r="H312" s="56">
        <v>0</v>
      </c>
      <c r="I312" s="56">
        <v>0</v>
      </c>
      <c r="J312" s="56">
        <v>0</v>
      </c>
      <c r="K312" s="53"/>
      <c r="L312" s="53"/>
      <c r="M312" s="58">
        <v>0</v>
      </c>
      <c r="N312" s="58">
        <f t="shared" si="103"/>
        <v>0</v>
      </c>
      <c r="P312" s="53"/>
      <c r="Q312" s="53"/>
      <c r="R312" s="53"/>
      <c r="T312" s="53"/>
      <c r="U312" s="53"/>
      <c r="V312" s="53"/>
      <c r="X312" s="53"/>
      <c r="Y312" s="53"/>
      <c r="Z312" s="53"/>
      <c r="AB312" s="53"/>
      <c r="AC312" s="53"/>
      <c r="AD312" s="53"/>
      <c r="AF312" s="53"/>
      <c r="AG312" s="53"/>
      <c r="AH312" s="53"/>
      <c r="AJ312" s="53"/>
      <c r="AK312" s="53"/>
      <c r="AL312" s="53"/>
      <c r="AN312" s="53"/>
      <c r="AO312" s="53"/>
      <c r="AP312" s="53"/>
      <c r="AR312" s="53"/>
      <c r="AS312" s="53"/>
      <c r="AT312" s="53"/>
      <c r="AV312" s="53"/>
      <c r="AW312" s="53"/>
      <c r="AX312" s="53"/>
      <c r="AZ312" s="53"/>
      <c r="BA312" s="53"/>
      <c r="BB312" s="53"/>
      <c r="BD312" s="53"/>
      <c r="BE312" s="53"/>
      <c r="BF312" s="53"/>
      <c r="BH312" s="53"/>
      <c r="BI312" s="53"/>
      <c r="BJ312" s="53"/>
      <c r="BL312" s="53"/>
      <c r="BM312" s="53"/>
      <c r="BN312" s="53"/>
      <c r="BP312" s="53"/>
      <c r="BQ312" s="53"/>
      <c r="BR312" s="53"/>
      <c r="BT312" s="53"/>
      <c r="BU312" s="53"/>
      <c r="BV312" s="53"/>
      <c r="BX312" s="53"/>
      <c r="BY312" s="53"/>
      <c r="BZ312" s="53"/>
      <c r="CB312" s="53"/>
      <c r="CC312" s="53"/>
      <c r="CD312" s="53"/>
      <c r="CF312" s="53"/>
      <c r="CG312" s="53"/>
      <c r="CH312" s="53"/>
      <c r="CJ312" s="53"/>
      <c r="CK312" s="53"/>
      <c r="CL312" s="53"/>
      <c r="CN312" s="53"/>
      <c r="CO312" s="53"/>
      <c r="CP312" s="53"/>
      <c r="CR312" s="53"/>
      <c r="CS312" s="53"/>
      <c r="CT312" s="53"/>
      <c r="CV312" s="53"/>
      <c r="CW312" s="53"/>
      <c r="CX312" s="53"/>
      <c r="CZ312" s="53"/>
      <c r="DA312" s="53"/>
      <c r="DB312" s="53"/>
      <c r="DD312" s="53"/>
      <c r="DE312" s="53"/>
      <c r="DF312" s="53"/>
      <c r="DH312" s="53"/>
      <c r="DI312" s="53"/>
      <c r="DJ312" s="53"/>
      <c r="DL312" s="53"/>
      <c r="DM312" s="53"/>
      <c r="DN312" s="53"/>
      <c r="DP312" s="53"/>
      <c r="DQ312" s="53"/>
      <c r="DR312" s="53"/>
      <c r="DT312" s="53"/>
      <c r="DU312" s="53"/>
      <c r="DV312" s="53"/>
      <c r="DX312" s="53"/>
      <c r="DY312" s="53"/>
      <c r="DZ312" s="53"/>
      <c r="EB312" s="53"/>
      <c r="EC312" s="53"/>
      <c r="ED312" s="53"/>
      <c r="EF312" s="53"/>
      <c r="EG312" s="53"/>
      <c r="EH312" s="53"/>
      <c r="EJ312" s="53"/>
      <c r="EK312" s="53"/>
      <c r="EL312" s="53"/>
      <c r="EN312" s="53"/>
      <c r="EO312" s="53"/>
      <c r="EP312" s="53"/>
    </row>
    <row r="313" spans="1:146" s="57" customFormat="1" ht="15" hidden="1" customHeight="1" x14ac:dyDescent="0.2">
      <c r="A313" s="53"/>
      <c r="B313" s="55" t="s">
        <v>595</v>
      </c>
      <c r="C313" s="55" t="s">
        <v>596</v>
      </c>
      <c r="D313" s="56">
        <f>SUM(D314:D316)</f>
        <v>0</v>
      </c>
      <c r="E313" s="56">
        <f t="shared" ref="E313:J313" si="126">SUM(E314:E316)</f>
        <v>0</v>
      </c>
      <c r="F313" s="56">
        <f t="shared" si="126"/>
        <v>0</v>
      </c>
      <c r="G313" s="56">
        <f t="shared" si="126"/>
        <v>0</v>
      </c>
      <c r="H313" s="56">
        <f t="shared" si="126"/>
        <v>0</v>
      </c>
      <c r="I313" s="56">
        <f t="shared" si="126"/>
        <v>0</v>
      </c>
      <c r="J313" s="56">
        <f t="shared" si="126"/>
        <v>0</v>
      </c>
      <c r="K313" s="53"/>
      <c r="L313" s="53"/>
      <c r="M313" s="58">
        <v>0</v>
      </c>
      <c r="N313" s="58">
        <f t="shared" si="103"/>
        <v>0</v>
      </c>
      <c r="P313" s="53"/>
      <c r="Q313" s="53"/>
      <c r="R313" s="53"/>
      <c r="T313" s="53"/>
      <c r="U313" s="53"/>
      <c r="V313" s="53"/>
      <c r="X313" s="53"/>
      <c r="Y313" s="53"/>
      <c r="Z313" s="53"/>
      <c r="AB313" s="53"/>
      <c r="AC313" s="53"/>
      <c r="AD313" s="53"/>
      <c r="AF313" s="53"/>
      <c r="AG313" s="53"/>
      <c r="AH313" s="53"/>
      <c r="AJ313" s="53"/>
      <c r="AK313" s="53"/>
      <c r="AL313" s="53"/>
      <c r="AN313" s="53"/>
      <c r="AO313" s="53"/>
      <c r="AP313" s="53"/>
      <c r="AR313" s="53"/>
      <c r="AS313" s="53"/>
      <c r="AT313" s="53"/>
      <c r="AV313" s="53"/>
      <c r="AW313" s="53"/>
      <c r="AX313" s="53"/>
      <c r="AZ313" s="53"/>
      <c r="BA313" s="53"/>
      <c r="BB313" s="53"/>
      <c r="BD313" s="53"/>
      <c r="BE313" s="53"/>
      <c r="BF313" s="53"/>
      <c r="BH313" s="53"/>
      <c r="BI313" s="53"/>
      <c r="BJ313" s="53"/>
      <c r="BL313" s="53"/>
      <c r="BM313" s="53"/>
      <c r="BN313" s="53"/>
      <c r="BP313" s="53"/>
      <c r="BQ313" s="53"/>
      <c r="BR313" s="53"/>
      <c r="BT313" s="53"/>
      <c r="BU313" s="53"/>
      <c r="BV313" s="53"/>
      <c r="BX313" s="53"/>
      <c r="BY313" s="53"/>
      <c r="BZ313" s="53"/>
      <c r="CB313" s="53"/>
      <c r="CC313" s="53"/>
      <c r="CD313" s="53"/>
      <c r="CF313" s="53"/>
      <c r="CG313" s="53"/>
      <c r="CH313" s="53"/>
      <c r="CJ313" s="53"/>
      <c r="CK313" s="53"/>
      <c r="CL313" s="53"/>
      <c r="CN313" s="53"/>
      <c r="CO313" s="53"/>
      <c r="CP313" s="53"/>
      <c r="CR313" s="53"/>
      <c r="CS313" s="53"/>
      <c r="CT313" s="53"/>
      <c r="CV313" s="53"/>
      <c r="CW313" s="53"/>
      <c r="CX313" s="53"/>
      <c r="CZ313" s="53"/>
      <c r="DA313" s="53"/>
      <c r="DB313" s="53"/>
      <c r="DD313" s="53"/>
      <c r="DE313" s="53"/>
      <c r="DF313" s="53"/>
      <c r="DH313" s="53"/>
      <c r="DI313" s="53"/>
      <c r="DJ313" s="53"/>
      <c r="DL313" s="53"/>
      <c r="DM313" s="53"/>
      <c r="DN313" s="53"/>
      <c r="DP313" s="53"/>
      <c r="DQ313" s="53"/>
      <c r="DR313" s="53"/>
      <c r="DT313" s="53"/>
      <c r="DU313" s="53"/>
      <c r="DV313" s="53"/>
      <c r="DX313" s="53"/>
      <c r="DY313" s="53"/>
      <c r="DZ313" s="53"/>
      <c r="EB313" s="53"/>
      <c r="EC313" s="53"/>
      <c r="ED313" s="53"/>
      <c r="EF313" s="53"/>
      <c r="EG313" s="53"/>
      <c r="EH313" s="53"/>
      <c r="EJ313" s="53"/>
      <c r="EK313" s="53"/>
      <c r="EL313" s="53"/>
      <c r="EN313" s="53"/>
      <c r="EO313" s="53"/>
      <c r="EP313" s="53"/>
    </row>
    <row r="314" spans="1:146" s="50" customFormat="1" ht="15" hidden="1" customHeight="1" x14ac:dyDescent="0.2">
      <c r="A314" s="48"/>
      <c r="B314" s="59" t="s">
        <v>597</v>
      </c>
      <c r="C314" s="59" t="s">
        <v>598</v>
      </c>
      <c r="D314" s="60">
        <v>0</v>
      </c>
      <c r="E314" s="60">
        <v>0</v>
      </c>
      <c r="F314" s="60">
        <f>+D314+E314</f>
        <v>0</v>
      </c>
      <c r="G314" s="60">
        <v>0</v>
      </c>
      <c r="H314" s="60">
        <v>0</v>
      </c>
      <c r="I314" s="60">
        <f>+G314+H314</f>
        <v>0</v>
      </c>
      <c r="J314" s="60">
        <f>+F314-I314</f>
        <v>0</v>
      </c>
      <c r="K314" s="48"/>
      <c r="L314" s="48"/>
      <c r="M314" s="86">
        <v>0</v>
      </c>
      <c r="N314" s="58">
        <f t="shared" si="103"/>
        <v>0</v>
      </c>
      <c r="P314" s="48"/>
      <c r="Q314" s="48"/>
      <c r="R314" s="48"/>
      <c r="T314" s="48"/>
      <c r="U314" s="48"/>
      <c r="V314" s="48"/>
      <c r="X314" s="48"/>
      <c r="Y314" s="48"/>
      <c r="Z314" s="48"/>
      <c r="AB314" s="48"/>
      <c r="AC314" s="48"/>
      <c r="AD314" s="48"/>
      <c r="AF314" s="48"/>
      <c r="AG314" s="48"/>
      <c r="AH314" s="48"/>
      <c r="AJ314" s="48"/>
      <c r="AK314" s="48"/>
      <c r="AL314" s="48"/>
      <c r="AN314" s="48"/>
      <c r="AO314" s="48"/>
      <c r="AP314" s="48"/>
      <c r="AR314" s="48"/>
      <c r="AS314" s="48"/>
      <c r="AT314" s="48"/>
      <c r="AV314" s="48"/>
      <c r="AW314" s="48"/>
      <c r="AX314" s="48"/>
      <c r="AZ314" s="48"/>
      <c r="BA314" s="48"/>
      <c r="BB314" s="48"/>
      <c r="BD314" s="48"/>
      <c r="BE314" s="48"/>
      <c r="BF314" s="48"/>
      <c r="BH314" s="48"/>
      <c r="BI314" s="48"/>
      <c r="BJ314" s="48"/>
      <c r="BL314" s="48"/>
      <c r="BM314" s="48"/>
      <c r="BN314" s="48"/>
      <c r="BP314" s="48"/>
      <c r="BQ314" s="48"/>
      <c r="BR314" s="48"/>
      <c r="BT314" s="48"/>
      <c r="BU314" s="48"/>
      <c r="BV314" s="48"/>
      <c r="BX314" s="48"/>
      <c r="BY314" s="48"/>
      <c r="BZ314" s="48"/>
      <c r="CB314" s="48"/>
      <c r="CC314" s="48"/>
      <c r="CD314" s="48"/>
      <c r="CF314" s="48"/>
      <c r="CG314" s="48"/>
      <c r="CH314" s="48"/>
      <c r="CJ314" s="48"/>
      <c r="CK314" s="48"/>
      <c r="CL314" s="48"/>
      <c r="CN314" s="48"/>
      <c r="CO314" s="48"/>
      <c r="CP314" s="48"/>
      <c r="CR314" s="48"/>
      <c r="CS314" s="48"/>
      <c r="CT314" s="48"/>
      <c r="CV314" s="48"/>
      <c r="CW314" s="48"/>
      <c r="CX314" s="48"/>
      <c r="CZ314" s="48"/>
      <c r="DA314" s="48"/>
      <c r="DB314" s="48"/>
      <c r="DD314" s="48"/>
      <c r="DE314" s="48"/>
      <c r="DF314" s="48"/>
      <c r="DH314" s="48"/>
      <c r="DI314" s="48"/>
      <c r="DJ314" s="48"/>
      <c r="DL314" s="48"/>
      <c r="DM314" s="48"/>
      <c r="DN314" s="48"/>
      <c r="DP314" s="48"/>
      <c r="DQ314" s="48"/>
      <c r="DR314" s="48"/>
      <c r="DT314" s="48"/>
      <c r="DU314" s="48"/>
      <c r="DV314" s="48"/>
      <c r="DX314" s="48"/>
      <c r="DY314" s="48"/>
      <c r="DZ314" s="48"/>
      <c r="EB314" s="48"/>
      <c r="EC314" s="48"/>
      <c r="ED314" s="48"/>
      <c r="EF314" s="48"/>
      <c r="EG314" s="48"/>
      <c r="EH314" s="48"/>
      <c r="EJ314" s="48"/>
      <c r="EK314" s="48"/>
      <c r="EL314" s="48"/>
      <c r="EN314" s="48"/>
      <c r="EO314" s="48"/>
      <c r="EP314" s="48"/>
    </row>
    <row r="315" spans="1:146" s="50" customFormat="1" ht="15" hidden="1" customHeight="1" x14ac:dyDescent="0.2">
      <c r="A315" s="48"/>
      <c r="B315" s="59" t="s">
        <v>599</v>
      </c>
      <c r="C315" s="59" t="s">
        <v>600</v>
      </c>
      <c r="D315" s="60">
        <v>0</v>
      </c>
      <c r="E315" s="60">
        <v>0</v>
      </c>
      <c r="F315" s="60">
        <f>+D315+E315</f>
        <v>0</v>
      </c>
      <c r="G315" s="60">
        <v>0</v>
      </c>
      <c r="H315" s="60">
        <v>0</v>
      </c>
      <c r="I315" s="60">
        <f>+G315+H315</f>
        <v>0</v>
      </c>
      <c r="J315" s="60">
        <f>+F315-I315</f>
        <v>0</v>
      </c>
      <c r="K315" s="48"/>
      <c r="L315" s="48"/>
      <c r="M315" s="86">
        <v>0</v>
      </c>
      <c r="N315" s="58">
        <f t="shared" si="103"/>
        <v>0</v>
      </c>
      <c r="P315" s="48"/>
      <c r="Q315" s="48"/>
      <c r="R315" s="48"/>
      <c r="T315" s="48"/>
      <c r="U315" s="48"/>
      <c r="V315" s="48"/>
      <c r="X315" s="48"/>
      <c r="Y315" s="48"/>
      <c r="Z315" s="48"/>
      <c r="AB315" s="48"/>
      <c r="AC315" s="48"/>
      <c r="AD315" s="48"/>
      <c r="AF315" s="48"/>
      <c r="AG315" s="48"/>
      <c r="AH315" s="48"/>
      <c r="AJ315" s="48"/>
      <c r="AK315" s="48"/>
      <c r="AL315" s="48"/>
      <c r="AN315" s="48"/>
      <c r="AO315" s="48"/>
      <c r="AP315" s="48"/>
      <c r="AR315" s="48"/>
      <c r="AS315" s="48"/>
      <c r="AT315" s="48"/>
      <c r="AV315" s="48"/>
      <c r="AW315" s="48"/>
      <c r="AX315" s="48"/>
      <c r="AZ315" s="48"/>
      <c r="BA315" s="48"/>
      <c r="BB315" s="48"/>
      <c r="BD315" s="48"/>
      <c r="BE315" s="48"/>
      <c r="BF315" s="48"/>
      <c r="BH315" s="48"/>
      <c r="BI315" s="48"/>
      <c r="BJ315" s="48"/>
      <c r="BL315" s="48"/>
      <c r="BM315" s="48"/>
      <c r="BN315" s="48"/>
      <c r="BP315" s="48"/>
      <c r="BQ315" s="48"/>
      <c r="BR315" s="48"/>
      <c r="BT315" s="48"/>
      <c r="BU315" s="48"/>
      <c r="BV315" s="48"/>
      <c r="BX315" s="48"/>
      <c r="BY315" s="48"/>
      <c r="BZ315" s="48"/>
      <c r="CB315" s="48"/>
      <c r="CC315" s="48"/>
      <c r="CD315" s="48"/>
      <c r="CF315" s="48"/>
      <c r="CG315" s="48"/>
      <c r="CH315" s="48"/>
      <c r="CJ315" s="48"/>
      <c r="CK315" s="48"/>
      <c r="CL315" s="48"/>
      <c r="CN315" s="48"/>
      <c r="CO315" s="48"/>
      <c r="CP315" s="48"/>
      <c r="CR315" s="48"/>
      <c r="CS315" s="48"/>
      <c r="CT315" s="48"/>
      <c r="CV315" s="48"/>
      <c r="CW315" s="48"/>
      <c r="CX315" s="48"/>
      <c r="CZ315" s="48"/>
      <c r="DA315" s="48"/>
      <c r="DB315" s="48"/>
      <c r="DD315" s="48"/>
      <c r="DE315" s="48"/>
      <c r="DF315" s="48"/>
      <c r="DH315" s="48"/>
      <c r="DI315" s="48"/>
      <c r="DJ315" s="48"/>
      <c r="DL315" s="48"/>
      <c r="DM315" s="48"/>
      <c r="DN315" s="48"/>
      <c r="DP315" s="48"/>
      <c r="DQ315" s="48"/>
      <c r="DR315" s="48"/>
      <c r="DT315" s="48"/>
      <c r="DU315" s="48"/>
      <c r="DV315" s="48"/>
      <c r="DX315" s="48"/>
      <c r="DY315" s="48"/>
      <c r="DZ315" s="48"/>
      <c r="EB315" s="48"/>
      <c r="EC315" s="48"/>
      <c r="ED315" s="48"/>
      <c r="EF315" s="48"/>
      <c r="EG315" s="48"/>
      <c r="EH315" s="48"/>
      <c r="EJ315" s="48"/>
      <c r="EK315" s="48"/>
      <c r="EL315" s="48"/>
      <c r="EN315" s="48"/>
      <c r="EO315" s="48"/>
      <c r="EP315" s="48"/>
    </row>
    <row r="316" spans="1:146" s="50" customFormat="1" ht="15" hidden="1" customHeight="1" x14ac:dyDescent="0.2">
      <c r="A316" s="48"/>
      <c r="B316" s="59" t="s">
        <v>601</v>
      </c>
      <c r="C316" s="59" t="s">
        <v>602</v>
      </c>
      <c r="D316" s="60">
        <v>0</v>
      </c>
      <c r="E316" s="60">
        <v>0</v>
      </c>
      <c r="F316" s="60">
        <f>+D316+E316</f>
        <v>0</v>
      </c>
      <c r="G316" s="60">
        <v>0</v>
      </c>
      <c r="H316" s="60">
        <v>0</v>
      </c>
      <c r="I316" s="60">
        <f>+G316+H316</f>
        <v>0</v>
      </c>
      <c r="J316" s="60">
        <f>+F316-I316</f>
        <v>0</v>
      </c>
      <c r="K316" s="48"/>
      <c r="L316" s="48"/>
      <c r="M316" s="86">
        <v>0</v>
      </c>
      <c r="N316" s="58">
        <f t="shared" si="103"/>
        <v>0</v>
      </c>
      <c r="P316" s="48"/>
      <c r="Q316" s="48"/>
      <c r="R316" s="48"/>
      <c r="T316" s="48"/>
      <c r="U316" s="48"/>
      <c r="V316" s="48"/>
      <c r="X316" s="48"/>
      <c r="Y316" s="48"/>
      <c r="Z316" s="48"/>
      <c r="AB316" s="48"/>
      <c r="AC316" s="48"/>
      <c r="AD316" s="48"/>
      <c r="AF316" s="48"/>
      <c r="AG316" s="48"/>
      <c r="AH316" s="48"/>
      <c r="AJ316" s="48"/>
      <c r="AK316" s="48"/>
      <c r="AL316" s="48"/>
      <c r="AN316" s="48"/>
      <c r="AO316" s="48"/>
      <c r="AP316" s="48"/>
      <c r="AR316" s="48"/>
      <c r="AS316" s="48"/>
      <c r="AT316" s="48"/>
      <c r="AV316" s="48"/>
      <c r="AW316" s="48"/>
      <c r="AX316" s="48"/>
      <c r="AZ316" s="48"/>
      <c r="BA316" s="48"/>
      <c r="BB316" s="48"/>
      <c r="BD316" s="48"/>
      <c r="BE316" s="48"/>
      <c r="BF316" s="48"/>
      <c r="BH316" s="48"/>
      <c r="BI316" s="48"/>
      <c r="BJ316" s="48"/>
      <c r="BL316" s="48"/>
      <c r="BM316" s="48"/>
      <c r="BN316" s="48"/>
      <c r="BP316" s="48"/>
      <c r="BQ316" s="48"/>
      <c r="BR316" s="48"/>
      <c r="BT316" s="48"/>
      <c r="BU316" s="48"/>
      <c r="BV316" s="48"/>
      <c r="BX316" s="48"/>
      <c r="BY316" s="48"/>
      <c r="BZ316" s="48"/>
      <c r="CB316" s="48"/>
      <c r="CC316" s="48"/>
      <c r="CD316" s="48"/>
      <c r="CF316" s="48"/>
      <c r="CG316" s="48"/>
      <c r="CH316" s="48"/>
      <c r="CJ316" s="48"/>
      <c r="CK316" s="48"/>
      <c r="CL316" s="48"/>
      <c r="CN316" s="48"/>
      <c r="CO316" s="48"/>
      <c r="CP316" s="48"/>
      <c r="CR316" s="48"/>
      <c r="CS316" s="48"/>
      <c r="CT316" s="48"/>
      <c r="CV316" s="48"/>
      <c r="CW316" s="48"/>
      <c r="CX316" s="48"/>
      <c r="CZ316" s="48"/>
      <c r="DA316" s="48"/>
      <c r="DB316" s="48"/>
      <c r="DD316" s="48"/>
      <c r="DE316" s="48"/>
      <c r="DF316" s="48"/>
      <c r="DH316" s="48"/>
      <c r="DI316" s="48"/>
      <c r="DJ316" s="48"/>
      <c r="DL316" s="48"/>
      <c r="DM316" s="48"/>
      <c r="DN316" s="48"/>
      <c r="DP316" s="48"/>
      <c r="DQ316" s="48"/>
      <c r="DR316" s="48"/>
      <c r="DT316" s="48"/>
      <c r="DU316" s="48"/>
      <c r="DV316" s="48"/>
      <c r="DX316" s="48"/>
      <c r="DY316" s="48"/>
      <c r="DZ316" s="48"/>
      <c r="EB316" s="48"/>
      <c r="EC316" s="48"/>
      <c r="ED316" s="48"/>
      <c r="EF316" s="48"/>
      <c r="EG316" s="48"/>
      <c r="EH316" s="48"/>
      <c r="EJ316" s="48"/>
      <c r="EK316" s="48"/>
      <c r="EL316" s="48"/>
      <c r="EN316" s="48"/>
      <c r="EO316" s="48"/>
      <c r="EP316" s="48"/>
    </row>
    <row r="317" spans="1:146" s="57" customFormat="1" ht="15" hidden="1" customHeight="1" x14ac:dyDescent="0.2">
      <c r="A317" s="53"/>
      <c r="B317" s="55" t="s">
        <v>603</v>
      </c>
      <c r="C317" s="55" t="s">
        <v>604</v>
      </c>
      <c r="D317" s="56">
        <v>0</v>
      </c>
      <c r="E317" s="56">
        <v>0</v>
      </c>
      <c r="F317" s="56">
        <v>0</v>
      </c>
      <c r="G317" s="56">
        <v>0</v>
      </c>
      <c r="H317" s="56">
        <v>0</v>
      </c>
      <c r="I317" s="56">
        <v>0</v>
      </c>
      <c r="J317" s="56">
        <v>0</v>
      </c>
      <c r="K317" s="53"/>
      <c r="L317" s="53"/>
      <c r="M317" s="58">
        <v>0</v>
      </c>
      <c r="N317" s="58">
        <f t="shared" si="103"/>
        <v>0</v>
      </c>
      <c r="P317" s="53"/>
      <c r="Q317" s="53"/>
      <c r="R317" s="53"/>
      <c r="T317" s="53"/>
      <c r="U317" s="53"/>
      <c r="V317" s="53"/>
      <c r="X317" s="53"/>
      <c r="Y317" s="53"/>
      <c r="Z317" s="53"/>
      <c r="AB317" s="53"/>
      <c r="AC317" s="53"/>
      <c r="AD317" s="53"/>
      <c r="AF317" s="53"/>
      <c r="AG317" s="53"/>
      <c r="AH317" s="53"/>
      <c r="AJ317" s="53"/>
      <c r="AK317" s="53"/>
      <c r="AL317" s="53"/>
      <c r="AN317" s="53"/>
      <c r="AO317" s="53"/>
      <c r="AP317" s="53"/>
      <c r="AR317" s="53"/>
      <c r="AS317" s="53"/>
      <c r="AT317" s="53"/>
      <c r="AV317" s="53"/>
      <c r="AW317" s="53"/>
      <c r="AX317" s="53"/>
      <c r="AZ317" s="53"/>
      <c r="BA317" s="53"/>
      <c r="BB317" s="53"/>
      <c r="BD317" s="53"/>
      <c r="BE317" s="53"/>
      <c r="BF317" s="53"/>
      <c r="BH317" s="53"/>
      <c r="BI317" s="53"/>
      <c r="BJ317" s="53"/>
      <c r="BL317" s="53"/>
      <c r="BM317" s="53"/>
      <c r="BN317" s="53"/>
      <c r="BP317" s="53"/>
      <c r="BQ317" s="53"/>
      <c r="BR317" s="53"/>
      <c r="BT317" s="53"/>
      <c r="BU317" s="53"/>
      <c r="BV317" s="53"/>
      <c r="BX317" s="53"/>
      <c r="BY317" s="53"/>
      <c r="BZ317" s="53"/>
      <c r="CB317" s="53"/>
      <c r="CC317" s="53"/>
      <c r="CD317" s="53"/>
      <c r="CF317" s="53"/>
      <c r="CG317" s="53"/>
      <c r="CH317" s="53"/>
      <c r="CJ317" s="53"/>
      <c r="CK317" s="53"/>
      <c r="CL317" s="53"/>
      <c r="CN317" s="53"/>
      <c r="CO317" s="53"/>
      <c r="CP317" s="53"/>
      <c r="CR317" s="53"/>
      <c r="CS317" s="53"/>
      <c r="CT317" s="53"/>
      <c r="CV317" s="53"/>
      <c r="CW317" s="53"/>
      <c r="CX317" s="53"/>
      <c r="CZ317" s="53"/>
      <c r="DA317" s="53"/>
      <c r="DB317" s="53"/>
      <c r="DD317" s="53"/>
      <c r="DE317" s="53"/>
      <c r="DF317" s="53"/>
      <c r="DH317" s="53"/>
      <c r="DI317" s="53"/>
      <c r="DJ317" s="53"/>
      <c r="DL317" s="53"/>
      <c r="DM317" s="53"/>
      <c r="DN317" s="53"/>
      <c r="DP317" s="53"/>
      <c r="DQ317" s="53"/>
      <c r="DR317" s="53"/>
      <c r="DT317" s="53"/>
      <c r="DU317" s="53"/>
      <c r="DV317" s="53"/>
      <c r="DX317" s="53"/>
      <c r="DY317" s="53"/>
      <c r="DZ317" s="53"/>
      <c r="EB317" s="53"/>
      <c r="EC317" s="53"/>
      <c r="ED317" s="53"/>
      <c r="EF317" s="53"/>
      <c r="EG317" s="53"/>
      <c r="EH317" s="53"/>
      <c r="EJ317" s="53"/>
      <c r="EK317" s="53"/>
      <c r="EL317" s="53"/>
      <c r="EN317" s="53"/>
      <c r="EO317" s="53"/>
      <c r="EP317" s="53"/>
    </row>
    <row r="318" spans="1:146" s="57" customFormat="1" ht="15" customHeight="1" x14ac:dyDescent="0.2">
      <c r="A318" s="53"/>
      <c r="B318" s="55" t="s">
        <v>605</v>
      </c>
      <c r="C318" s="55" t="s">
        <v>606</v>
      </c>
      <c r="D318" s="56">
        <f t="shared" ref="D318:J318" si="127">+D319+D334+D351+D354</f>
        <v>0</v>
      </c>
      <c r="E318" s="56">
        <f t="shared" si="127"/>
        <v>0</v>
      </c>
      <c r="F318" s="56">
        <f t="shared" si="127"/>
        <v>0</v>
      </c>
      <c r="G318" s="56">
        <f t="shared" si="127"/>
        <v>0</v>
      </c>
      <c r="H318" s="56">
        <f t="shared" si="127"/>
        <v>388819749.58292645</v>
      </c>
      <c r="I318" s="56">
        <f t="shared" si="127"/>
        <v>388819749.58292645</v>
      </c>
      <c r="J318" s="56">
        <f t="shared" si="127"/>
        <v>-388819749.58292645</v>
      </c>
      <c r="K318" s="92"/>
      <c r="L318" s="166"/>
      <c r="M318" s="169"/>
      <c r="N318" s="169"/>
      <c r="P318" s="53"/>
      <c r="Q318" s="53"/>
      <c r="R318" s="53"/>
      <c r="T318" s="53"/>
      <c r="U318" s="53"/>
      <c r="V318" s="53"/>
      <c r="X318" s="53"/>
      <c r="Y318" s="53"/>
      <c r="Z318" s="53"/>
      <c r="AB318" s="53"/>
      <c r="AC318" s="53"/>
      <c r="AD318" s="53"/>
      <c r="AF318" s="53"/>
      <c r="AG318" s="53"/>
      <c r="AH318" s="53"/>
      <c r="AJ318" s="53"/>
      <c r="AK318" s="53"/>
      <c r="AL318" s="53"/>
      <c r="AN318" s="53"/>
      <c r="AO318" s="53"/>
      <c r="AP318" s="53"/>
      <c r="AR318" s="53"/>
      <c r="AS318" s="53"/>
      <c r="AT318" s="53"/>
      <c r="AV318" s="53"/>
      <c r="AW318" s="53"/>
      <c r="AX318" s="53"/>
      <c r="AZ318" s="53"/>
      <c r="BA318" s="53"/>
      <c r="BB318" s="53"/>
      <c r="BD318" s="53"/>
      <c r="BE318" s="53"/>
      <c r="BF318" s="53"/>
      <c r="BH318" s="53"/>
      <c r="BI318" s="53"/>
      <c r="BJ318" s="53"/>
      <c r="BL318" s="53"/>
      <c r="BM318" s="53"/>
      <c r="BN318" s="53"/>
      <c r="BP318" s="53"/>
      <c r="BQ318" s="53"/>
      <c r="BR318" s="53"/>
      <c r="BT318" s="53"/>
      <c r="BU318" s="53"/>
      <c r="BV318" s="53"/>
      <c r="BX318" s="53"/>
      <c r="BY318" s="53"/>
      <c r="BZ318" s="53"/>
      <c r="CB318" s="53"/>
      <c r="CC318" s="53"/>
      <c r="CD318" s="53"/>
      <c r="CF318" s="53"/>
      <c r="CG318" s="53"/>
      <c r="CH318" s="53"/>
      <c r="CJ318" s="53"/>
      <c r="CK318" s="53"/>
      <c r="CL318" s="53"/>
      <c r="CN318" s="53"/>
      <c r="CO318" s="53"/>
      <c r="CP318" s="53"/>
      <c r="CR318" s="53"/>
      <c r="CS318" s="53"/>
      <c r="CT318" s="53"/>
      <c r="CV318" s="53"/>
      <c r="CW318" s="53"/>
      <c r="CX318" s="53"/>
      <c r="CZ318" s="53"/>
      <c r="DA318" s="53"/>
      <c r="DB318" s="53"/>
      <c r="DD318" s="53"/>
      <c r="DE318" s="53"/>
      <c r="DF318" s="53"/>
      <c r="DH318" s="53"/>
      <c r="DI318" s="53"/>
      <c r="DJ318" s="53"/>
      <c r="DL318" s="53"/>
      <c r="DM318" s="53"/>
      <c r="DN318" s="53"/>
      <c r="DP318" s="53"/>
      <c r="DQ318" s="53"/>
      <c r="DR318" s="53"/>
      <c r="DT318" s="53"/>
      <c r="DU318" s="53"/>
      <c r="DV318" s="53"/>
      <c r="DX318" s="53"/>
      <c r="DY318" s="53"/>
      <c r="DZ318" s="53"/>
      <c r="EB318" s="53"/>
      <c r="EC318" s="53"/>
      <c r="ED318" s="53"/>
      <c r="EF318" s="53"/>
      <c r="EG318" s="53"/>
      <c r="EH318" s="53"/>
      <c r="EJ318" s="53"/>
      <c r="EK318" s="53"/>
      <c r="EL318" s="53"/>
      <c r="EN318" s="53"/>
      <c r="EO318" s="53"/>
      <c r="EP318" s="53"/>
    </row>
    <row r="319" spans="1:146" s="57" customFormat="1" ht="15" hidden="1" customHeight="1" x14ac:dyDescent="0.2">
      <c r="A319" s="53"/>
      <c r="B319" s="55" t="s">
        <v>607</v>
      </c>
      <c r="C319" s="55" t="s">
        <v>608</v>
      </c>
      <c r="D319" s="56">
        <f t="shared" ref="D319:J319" si="128">+D320+D328+D330</f>
        <v>0</v>
      </c>
      <c r="E319" s="56">
        <f t="shared" si="128"/>
        <v>0</v>
      </c>
      <c r="F319" s="56">
        <f t="shared" si="128"/>
        <v>0</v>
      </c>
      <c r="G319" s="56">
        <f t="shared" si="128"/>
        <v>0</v>
      </c>
      <c r="H319" s="56">
        <f t="shared" si="128"/>
        <v>0</v>
      </c>
      <c r="I319" s="56">
        <f t="shared" si="128"/>
        <v>0</v>
      </c>
      <c r="J319" s="56">
        <f t="shared" si="128"/>
        <v>0</v>
      </c>
      <c r="K319" s="53"/>
      <c r="L319" s="53"/>
      <c r="M319" s="58">
        <v>0</v>
      </c>
      <c r="N319" s="58">
        <f t="shared" si="103"/>
        <v>0</v>
      </c>
      <c r="P319" s="53"/>
      <c r="Q319" s="53"/>
      <c r="R319" s="53"/>
      <c r="T319" s="53"/>
      <c r="U319" s="53"/>
      <c r="V319" s="53"/>
      <c r="X319" s="53"/>
      <c r="Y319" s="53"/>
      <c r="Z319" s="53"/>
      <c r="AB319" s="53"/>
      <c r="AC319" s="53"/>
      <c r="AD319" s="53"/>
      <c r="AF319" s="53"/>
      <c r="AG319" s="53"/>
      <c r="AH319" s="53"/>
      <c r="AJ319" s="53"/>
      <c r="AK319" s="53"/>
      <c r="AL319" s="53"/>
      <c r="AN319" s="53"/>
      <c r="AO319" s="53"/>
      <c r="AP319" s="53"/>
      <c r="AR319" s="53"/>
      <c r="AS319" s="53"/>
      <c r="AT319" s="53"/>
      <c r="AV319" s="53"/>
      <c r="AW319" s="53"/>
      <c r="AX319" s="53"/>
      <c r="AZ319" s="53"/>
      <c r="BA319" s="53"/>
      <c r="BB319" s="53"/>
      <c r="BD319" s="53"/>
      <c r="BE319" s="53"/>
      <c r="BF319" s="53"/>
      <c r="BH319" s="53"/>
      <c r="BI319" s="53"/>
      <c r="BJ319" s="53"/>
      <c r="BL319" s="53"/>
      <c r="BM319" s="53"/>
      <c r="BN319" s="53"/>
      <c r="BP319" s="53"/>
      <c r="BQ319" s="53"/>
      <c r="BR319" s="53"/>
      <c r="BT319" s="53"/>
      <c r="BU319" s="53"/>
      <c r="BV319" s="53"/>
      <c r="BX319" s="53"/>
      <c r="BY319" s="53"/>
      <c r="BZ319" s="53"/>
      <c r="CB319" s="53"/>
      <c r="CC319" s="53"/>
      <c r="CD319" s="53"/>
      <c r="CF319" s="53"/>
      <c r="CG319" s="53"/>
      <c r="CH319" s="53"/>
      <c r="CJ319" s="53"/>
      <c r="CK319" s="53"/>
      <c r="CL319" s="53"/>
      <c r="CN319" s="53"/>
      <c r="CO319" s="53"/>
      <c r="CP319" s="53"/>
      <c r="CR319" s="53"/>
      <c r="CS319" s="53"/>
      <c r="CT319" s="53"/>
      <c r="CV319" s="53"/>
      <c r="CW319" s="53"/>
      <c r="CX319" s="53"/>
      <c r="CZ319" s="53"/>
      <c r="DA319" s="53"/>
      <c r="DB319" s="53"/>
      <c r="DD319" s="53"/>
      <c r="DE319" s="53"/>
      <c r="DF319" s="53"/>
      <c r="DH319" s="53"/>
      <c r="DI319" s="53"/>
      <c r="DJ319" s="53"/>
      <c r="DL319" s="53"/>
      <c r="DM319" s="53"/>
      <c r="DN319" s="53"/>
      <c r="DP319" s="53"/>
      <c r="DQ319" s="53"/>
      <c r="DR319" s="53"/>
      <c r="DT319" s="53"/>
      <c r="DU319" s="53"/>
      <c r="DV319" s="53"/>
      <c r="DX319" s="53"/>
      <c r="DY319" s="53"/>
      <c r="DZ319" s="53"/>
      <c r="EB319" s="53"/>
      <c r="EC319" s="53"/>
      <c r="ED319" s="53"/>
      <c r="EF319" s="53"/>
      <c r="EG319" s="53"/>
      <c r="EH319" s="53"/>
      <c r="EJ319" s="53"/>
      <c r="EK319" s="53"/>
      <c r="EL319" s="53"/>
      <c r="EN319" s="53"/>
      <c r="EO319" s="53"/>
      <c r="EP319" s="53"/>
    </row>
    <row r="320" spans="1:146" s="57" customFormat="1" ht="15" hidden="1" customHeight="1" x14ac:dyDescent="0.2">
      <c r="A320" s="53"/>
      <c r="B320" s="55" t="s">
        <v>609</v>
      </c>
      <c r="C320" s="55" t="s">
        <v>610</v>
      </c>
      <c r="D320" s="56">
        <f>SUM(D321:D327)</f>
        <v>0</v>
      </c>
      <c r="E320" s="56">
        <f t="shared" ref="E320:J320" si="129">SUM(E321:E327)</f>
        <v>0</v>
      </c>
      <c r="F320" s="56">
        <f t="shared" si="129"/>
        <v>0</v>
      </c>
      <c r="G320" s="56">
        <f t="shared" si="129"/>
        <v>0</v>
      </c>
      <c r="H320" s="56">
        <f t="shared" si="129"/>
        <v>0</v>
      </c>
      <c r="I320" s="56">
        <f t="shared" si="129"/>
        <v>0</v>
      </c>
      <c r="J320" s="56">
        <f t="shared" si="129"/>
        <v>0</v>
      </c>
      <c r="K320" s="53"/>
      <c r="L320" s="53"/>
      <c r="M320" s="58">
        <v>0</v>
      </c>
      <c r="N320" s="58">
        <f t="shared" si="103"/>
        <v>0</v>
      </c>
      <c r="P320" s="53"/>
      <c r="Q320" s="53"/>
      <c r="R320" s="53"/>
      <c r="T320" s="53"/>
      <c r="U320" s="53"/>
      <c r="V320" s="53"/>
      <c r="X320" s="53"/>
      <c r="Y320" s="53"/>
      <c r="Z320" s="53"/>
      <c r="AB320" s="53"/>
      <c r="AC320" s="53"/>
      <c r="AD320" s="53"/>
      <c r="AF320" s="53"/>
      <c r="AG320" s="53"/>
      <c r="AH320" s="53"/>
      <c r="AJ320" s="53"/>
      <c r="AK320" s="53"/>
      <c r="AL320" s="53"/>
      <c r="AN320" s="53"/>
      <c r="AO320" s="53"/>
      <c r="AP320" s="53"/>
      <c r="AR320" s="53"/>
      <c r="AS320" s="53"/>
      <c r="AT320" s="53"/>
      <c r="AV320" s="53"/>
      <c r="AW320" s="53"/>
      <c r="AX320" s="53"/>
      <c r="AZ320" s="53"/>
      <c r="BA320" s="53"/>
      <c r="BB320" s="53"/>
      <c r="BD320" s="53"/>
      <c r="BE320" s="53"/>
      <c r="BF320" s="53"/>
      <c r="BH320" s="53"/>
      <c r="BI320" s="53"/>
      <c r="BJ320" s="53"/>
      <c r="BL320" s="53"/>
      <c r="BM320" s="53"/>
      <c r="BN320" s="53"/>
      <c r="BP320" s="53"/>
      <c r="BQ320" s="53"/>
      <c r="BR320" s="53"/>
      <c r="BT320" s="53"/>
      <c r="BU320" s="53"/>
      <c r="BV320" s="53"/>
      <c r="BX320" s="53"/>
      <c r="BY320" s="53"/>
      <c r="BZ320" s="53"/>
      <c r="CB320" s="53"/>
      <c r="CC320" s="53"/>
      <c r="CD320" s="53"/>
      <c r="CF320" s="53"/>
      <c r="CG320" s="53"/>
      <c r="CH320" s="53"/>
      <c r="CJ320" s="53"/>
      <c r="CK320" s="53"/>
      <c r="CL320" s="53"/>
      <c r="CN320" s="53"/>
      <c r="CO320" s="53"/>
      <c r="CP320" s="53"/>
      <c r="CR320" s="53"/>
      <c r="CS320" s="53"/>
      <c r="CT320" s="53"/>
      <c r="CV320" s="53"/>
      <c r="CW320" s="53"/>
      <c r="CX320" s="53"/>
      <c r="CZ320" s="53"/>
      <c r="DA320" s="53"/>
      <c r="DB320" s="53"/>
      <c r="DD320" s="53"/>
      <c r="DE320" s="53"/>
      <c r="DF320" s="53"/>
      <c r="DH320" s="53"/>
      <c r="DI320" s="53"/>
      <c r="DJ320" s="53"/>
      <c r="DL320" s="53"/>
      <c r="DM320" s="53"/>
      <c r="DN320" s="53"/>
      <c r="DP320" s="53"/>
      <c r="DQ320" s="53"/>
      <c r="DR320" s="53"/>
      <c r="DT320" s="53"/>
      <c r="DU320" s="53"/>
      <c r="DV320" s="53"/>
      <c r="DX320" s="53"/>
      <c r="DY320" s="53"/>
      <c r="DZ320" s="53"/>
      <c r="EB320" s="53"/>
      <c r="EC320" s="53"/>
      <c r="ED320" s="53"/>
      <c r="EF320" s="53"/>
      <c r="EG320" s="53"/>
      <c r="EH320" s="53"/>
      <c r="EJ320" s="53"/>
      <c r="EK320" s="53"/>
      <c r="EL320" s="53"/>
      <c r="EN320" s="53"/>
      <c r="EO320" s="53"/>
      <c r="EP320" s="53"/>
    </row>
    <row r="321" spans="1:146" s="50" customFormat="1" ht="15" hidden="1" customHeight="1" x14ac:dyDescent="0.2">
      <c r="A321" s="48"/>
      <c r="B321" s="59" t="s">
        <v>611</v>
      </c>
      <c r="C321" s="59" t="s">
        <v>612</v>
      </c>
      <c r="D321" s="60">
        <v>0</v>
      </c>
      <c r="E321" s="60">
        <v>0</v>
      </c>
      <c r="F321" s="60">
        <f t="shared" ref="F321:F327" si="130">+D321+E321</f>
        <v>0</v>
      </c>
      <c r="G321" s="60">
        <v>0</v>
      </c>
      <c r="H321" s="60">
        <v>0</v>
      </c>
      <c r="I321" s="60">
        <f t="shared" ref="I321:I329" si="131">+G321+H321</f>
        <v>0</v>
      </c>
      <c r="J321" s="60">
        <f t="shared" ref="J321:J329" si="132">+F321-I321</f>
        <v>0</v>
      </c>
      <c r="K321" s="48"/>
      <c r="L321" s="48"/>
      <c r="M321" s="86">
        <v>0</v>
      </c>
      <c r="N321" s="58">
        <f t="shared" si="103"/>
        <v>0</v>
      </c>
      <c r="P321" s="48"/>
      <c r="Q321" s="48"/>
      <c r="R321" s="48"/>
      <c r="T321" s="48"/>
      <c r="U321" s="48"/>
      <c r="V321" s="48"/>
      <c r="X321" s="48"/>
      <c r="Y321" s="48"/>
      <c r="Z321" s="48"/>
      <c r="AB321" s="48"/>
      <c r="AC321" s="48"/>
      <c r="AD321" s="48"/>
      <c r="AF321" s="48"/>
      <c r="AG321" s="48"/>
      <c r="AH321" s="48"/>
      <c r="AJ321" s="48"/>
      <c r="AK321" s="48"/>
      <c r="AL321" s="48"/>
      <c r="AN321" s="48"/>
      <c r="AO321" s="48"/>
      <c r="AP321" s="48"/>
      <c r="AR321" s="48"/>
      <c r="AS321" s="48"/>
      <c r="AT321" s="48"/>
      <c r="AV321" s="48"/>
      <c r="AW321" s="48"/>
      <c r="AX321" s="48"/>
      <c r="AZ321" s="48"/>
      <c r="BA321" s="48"/>
      <c r="BB321" s="48"/>
      <c r="BD321" s="48"/>
      <c r="BE321" s="48"/>
      <c r="BF321" s="48"/>
      <c r="BH321" s="48"/>
      <c r="BI321" s="48"/>
      <c r="BJ321" s="48"/>
      <c r="BL321" s="48"/>
      <c r="BM321" s="48"/>
      <c r="BN321" s="48"/>
      <c r="BP321" s="48"/>
      <c r="BQ321" s="48"/>
      <c r="BR321" s="48"/>
      <c r="BT321" s="48"/>
      <c r="BU321" s="48"/>
      <c r="BV321" s="48"/>
      <c r="BX321" s="48"/>
      <c r="BY321" s="48"/>
      <c r="BZ321" s="48"/>
      <c r="CB321" s="48"/>
      <c r="CC321" s="48"/>
      <c r="CD321" s="48"/>
      <c r="CF321" s="48"/>
      <c r="CG321" s="48"/>
      <c r="CH321" s="48"/>
      <c r="CJ321" s="48"/>
      <c r="CK321" s="48"/>
      <c r="CL321" s="48"/>
      <c r="CN321" s="48"/>
      <c r="CO321" s="48"/>
      <c r="CP321" s="48"/>
      <c r="CR321" s="48"/>
      <c r="CS321" s="48"/>
      <c r="CT321" s="48"/>
      <c r="CV321" s="48"/>
      <c r="CW321" s="48"/>
      <c r="CX321" s="48"/>
      <c r="CZ321" s="48"/>
      <c r="DA321" s="48"/>
      <c r="DB321" s="48"/>
      <c r="DD321" s="48"/>
      <c r="DE321" s="48"/>
      <c r="DF321" s="48"/>
      <c r="DH321" s="48"/>
      <c r="DI321" s="48"/>
      <c r="DJ321" s="48"/>
      <c r="DL321" s="48"/>
      <c r="DM321" s="48"/>
      <c r="DN321" s="48"/>
      <c r="DP321" s="48"/>
      <c r="DQ321" s="48"/>
      <c r="DR321" s="48"/>
      <c r="DT321" s="48"/>
      <c r="DU321" s="48"/>
      <c r="DV321" s="48"/>
      <c r="DX321" s="48"/>
      <c r="DY321" s="48"/>
      <c r="DZ321" s="48"/>
      <c r="EB321" s="48"/>
      <c r="EC321" s="48"/>
      <c r="ED321" s="48"/>
      <c r="EF321" s="48"/>
      <c r="EG321" s="48"/>
      <c r="EH321" s="48"/>
      <c r="EJ321" s="48"/>
      <c r="EK321" s="48"/>
      <c r="EL321" s="48"/>
      <c r="EN321" s="48"/>
      <c r="EO321" s="48"/>
      <c r="EP321" s="48"/>
    </row>
    <row r="322" spans="1:146" s="50" customFormat="1" ht="15" hidden="1" customHeight="1" x14ac:dyDescent="0.2">
      <c r="A322" s="48"/>
      <c r="B322" s="59" t="s">
        <v>613</v>
      </c>
      <c r="C322" s="59" t="s">
        <v>614</v>
      </c>
      <c r="D322" s="60">
        <v>0</v>
      </c>
      <c r="E322" s="60">
        <v>0</v>
      </c>
      <c r="F322" s="60">
        <f t="shared" si="130"/>
        <v>0</v>
      </c>
      <c r="G322" s="60">
        <v>0</v>
      </c>
      <c r="H322" s="60">
        <v>0</v>
      </c>
      <c r="I322" s="60">
        <f t="shared" si="131"/>
        <v>0</v>
      </c>
      <c r="J322" s="60">
        <f t="shared" si="132"/>
        <v>0</v>
      </c>
      <c r="K322" s="48"/>
      <c r="L322" s="48"/>
      <c r="M322" s="86">
        <v>0</v>
      </c>
      <c r="N322" s="58">
        <f t="shared" si="103"/>
        <v>0</v>
      </c>
      <c r="P322" s="48"/>
      <c r="Q322" s="48"/>
      <c r="R322" s="48"/>
      <c r="T322" s="48"/>
      <c r="U322" s="48"/>
      <c r="V322" s="48"/>
      <c r="X322" s="48"/>
      <c r="Y322" s="48"/>
      <c r="Z322" s="48"/>
      <c r="AB322" s="48"/>
      <c r="AC322" s="48"/>
      <c r="AD322" s="48"/>
      <c r="AF322" s="48"/>
      <c r="AG322" s="48"/>
      <c r="AH322" s="48"/>
      <c r="AJ322" s="48"/>
      <c r="AK322" s="48"/>
      <c r="AL322" s="48"/>
      <c r="AN322" s="48"/>
      <c r="AO322" s="48"/>
      <c r="AP322" s="48"/>
      <c r="AR322" s="48"/>
      <c r="AS322" s="48"/>
      <c r="AT322" s="48"/>
      <c r="AV322" s="48"/>
      <c r="AW322" s="48"/>
      <c r="AX322" s="48"/>
      <c r="AZ322" s="48"/>
      <c r="BA322" s="48"/>
      <c r="BB322" s="48"/>
      <c r="BD322" s="48"/>
      <c r="BE322" s="48"/>
      <c r="BF322" s="48"/>
      <c r="BH322" s="48"/>
      <c r="BI322" s="48"/>
      <c r="BJ322" s="48"/>
      <c r="BL322" s="48"/>
      <c r="BM322" s="48"/>
      <c r="BN322" s="48"/>
      <c r="BP322" s="48"/>
      <c r="BQ322" s="48"/>
      <c r="BR322" s="48"/>
      <c r="BT322" s="48"/>
      <c r="BU322" s="48"/>
      <c r="BV322" s="48"/>
      <c r="BX322" s="48"/>
      <c r="BY322" s="48"/>
      <c r="BZ322" s="48"/>
      <c r="CB322" s="48"/>
      <c r="CC322" s="48"/>
      <c r="CD322" s="48"/>
      <c r="CF322" s="48"/>
      <c r="CG322" s="48"/>
      <c r="CH322" s="48"/>
      <c r="CJ322" s="48"/>
      <c r="CK322" s="48"/>
      <c r="CL322" s="48"/>
      <c r="CN322" s="48"/>
      <c r="CO322" s="48"/>
      <c r="CP322" s="48"/>
      <c r="CR322" s="48"/>
      <c r="CS322" s="48"/>
      <c r="CT322" s="48"/>
      <c r="CV322" s="48"/>
      <c r="CW322" s="48"/>
      <c r="CX322" s="48"/>
      <c r="CZ322" s="48"/>
      <c r="DA322" s="48"/>
      <c r="DB322" s="48"/>
      <c r="DD322" s="48"/>
      <c r="DE322" s="48"/>
      <c r="DF322" s="48"/>
      <c r="DH322" s="48"/>
      <c r="DI322" s="48"/>
      <c r="DJ322" s="48"/>
      <c r="DL322" s="48"/>
      <c r="DM322" s="48"/>
      <c r="DN322" s="48"/>
      <c r="DP322" s="48"/>
      <c r="DQ322" s="48"/>
      <c r="DR322" s="48"/>
      <c r="DT322" s="48"/>
      <c r="DU322" s="48"/>
      <c r="DV322" s="48"/>
      <c r="DX322" s="48"/>
      <c r="DY322" s="48"/>
      <c r="DZ322" s="48"/>
      <c r="EB322" s="48"/>
      <c r="EC322" s="48"/>
      <c r="ED322" s="48"/>
      <c r="EF322" s="48"/>
      <c r="EG322" s="48"/>
      <c r="EH322" s="48"/>
      <c r="EJ322" s="48"/>
      <c r="EK322" s="48"/>
      <c r="EL322" s="48"/>
      <c r="EN322" s="48"/>
      <c r="EO322" s="48"/>
      <c r="EP322" s="48"/>
    </row>
    <row r="323" spans="1:146" s="50" customFormat="1" ht="15" hidden="1" customHeight="1" x14ac:dyDescent="0.2">
      <c r="A323" s="48"/>
      <c r="B323" s="59" t="s">
        <v>615</v>
      </c>
      <c r="C323" s="59" t="s">
        <v>616</v>
      </c>
      <c r="D323" s="60">
        <v>0</v>
      </c>
      <c r="E323" s="60">
        <v>0</v>
      </c>
      <c r="F323" s="60">
        <f t="shared" si="130"/>
        <v>0</v>
      </c>
      <c r="G323" s="60">
        <v>0</v>
      </c>
      <c r="H323" s="60">
        <v>0</v>
      </c>
      <c r="I323" s="60">
        <f t="shared" si="131"/>
        <v>0</v>
      </c>
      <c r="J323" s="60">
        <f t="shared" si="132"/>
        <v>0</v>
      </c>
      <c r="K323" s="48"/>
      <c r="L323" s="48"/>
      <c r="M323" s="86">
        <v>0</v>
      </c>
      <c r="N323" s="58">
        <f t="shared" si="103"/>
        <v>0</v>
      </c>
      <c r="P323" s="48"/>
      <c r="Q323" s="48"/>
      <c r="R323" s="48"/>
      <c r="T323" s="48"/>
      <c r="U323" s="48"/>
      <c r="V323" s="48"/>
      <c r="X323" s="48"/>
      <c r="Y323" s="48"/>
      <c r="Z323" s="48"/>
      <c r="AB323" s="48"/>
      <c r="AC323" s="48"/>
      <c r="AD323" s="48"/>
      <c r="AF323" s="48"/>
      <c r="AG323" s="48"/>
      <c r="AH323" s="48"/>
      <c r="AJ323" s="48"/>
      <c r="AK323" s="48"/>
      <c r="AL323" s="48"/>
      <c r="AN323" s="48"/>
      <c r="AO323" s="48"/>
      <c r="AP323" s="48"/>
      <c r="AR323" s="48"/>
      <c r="AS323" s="48"/>
      <c r="AT323" s="48"/>
      <c r="AV323" s="48"/>
      <c r="AW323" s="48"/>
      <c r="AX323" s="48"/>
      <c r="AZ323" s="48"/>
      <c r="BA323" s="48"/>
      <c r="BB323" s="48"/>
      <c r="BD323" s="48"/>
      <c r="BE323" s="48"/>
      <c r="BF323" s="48"/>
      <c r="BH323" s="48"/>
      <c r="BI323" s="48"/>
      <c r="BJ323" s="48"/>
      <c r="BL323" s="48"/>
      <c r="BM323" s="48"/>
      <c r="BN323" s="48"/>
      <c r="BP323" s="48"/>
      <c r="BQ323" s="48"/>
      <c r="BR323" s="48"/>
      <c r="BT323" s="48"/>
      <c r="BU323" s="48"/>
      <c r="BV323" s="48"/>
      <c r="BX323" s="48"/>
      <c r="BY323" s="48"/>
      <c r="BZ323" s="48"/>
      <c r="CB323" s="48"/>
      <c r="CC323" s="48"/>
      <c r="CD323" s="48"/>
      <c r="CF323" s="48"/>
      <c r="CG323" s="48"/>
      <c r="CH323" s="48"/>
      <c r="CJ323" s="48"/>
      <c r="CK323" s="48"/>
      <c r="CL323" s="48"/>
      <c r="CN323" s="48"/>
      <c r="CO323" s="48"/>
      <c r="CP323" s="48"/>
      <c r="CR323" s="48"/>
      <c r="CS323" s="48"/>
      <c r="CT323" s="48"/>
      <c r="CV323" s="48"/>
      <c r="CW323" s="48"/>
      <c r="CX323" s="48"/>
      <c r="CZ323" s="48"/>
      <c r="DA323" s="48"/>
      <c r="DB323" s="48"/>
      <c r="DD323" s="48"/>
      <c r="DE323" s="48"/>
      <c r="DF323" s="48"/>
      <c r="DH323" s="48"/>
      <c r="DI323" s="48"/>
      <c r="DJ323" s="48"/>
      <c r="DL323" s="48"/>
      <c r="DM323" s="48"/>
      <c r="DN323" s="48"/>
      <c r="DP323" s="48"/>
      <c r="DQ323" s="48"/>
      <c r="DR323" s="48"/>
      <c r="DT323" s="48"/>
      <c r="DU323" s="48"/>
      <c r="DV323" s="48"/>
      <c r="DX323" s="48"/>
      <c r="DY323" s="48"/>
      <c r="DZ323" s="48"/>
      <c r="EB323" s="48"/>
      <c r="EC323" s="48"/>
      <c r="ED323" s="48"/>
      <c r="EF323" s="48"/>
      <c r="EG323" s="48"/>
      <c r="EH323" s="48"/>
      <c r="EJ323" s="48"/>
      <c r="EK323" s="48"/>
      <c r="EL323" s="48"/>
      <c r="EN323" s="48"/>
      <c r="EO323" s="48"/>
      <c r="EP323" s="48"/>
    </row>
    <row r="324" spans="1:146" s="50" customFormat="1" ht="15" hidden="1" customHeight="1" x14ac:dyDescent="0.2">
      <c r="A324" s="48"/>
      <c r="B324" s="59" t="s">
        <v>617</v>
      </c>
      <c r="C324" s="59" t="s">
        <v>618</v>
      </c>
      <c r="D324" s="60">
        <v>0</v>
      </c>
      <c r="E324" s="60">
        <v>0</v>
      </c>
      <c r="F324" s="60">
        <f t="shared" si="130"/>
        <v>0</v>
      </c>
      <c r="G324" s="60">
        <v>0</v>
      </c>
      <c r="H324" s="60">
        <v>0</v>
      </c>
      <c r="I324" s="60">
        <f t="shared" si="131"/>
        <v>0</v>
      </c>
      <c r="J324" s="60">
        <f t="shared" si="132"/>
        <v>0</v>
      </c>
      <c r="K324" s="48"/>
      <c r="L324" s="48"/>
      <c r="M324" s="86">
        <v>0</v>
      </c>
      <c r="N324" s="58">
        <f t="shared" si="103"/>
        <v>0</v>
      </c>
      <c r="P324" s="48"/>
      <c r="Q324" s="48"/>
      <c r="R324" s="48"/>
      <c r="T324" s="48"/>
      <c r="U324" s="48"/>
      <c r="V324" s="48"/>
      <c r="X324" s="48"/>
      <c r="Y324" s="48"/>
      <c r="Z324" s="48"/>
      <c r="AB324" s="48"/>
      <c r="AC324" s="48"/>
      <c r="AD324" s="48"/>
      <c r="AF324" s="48"/>
      <c r="AG324" s="48"/>
      <c r="AH324" s="48"/>
      <c r="AJ324" s="48"/>
      <c r="AK324" s="48"/>
      <c r="AL324" s="48"/>
      <c r="AN324" s="48"/>
      <c r="AO324" s="48"/>
      <c r="AP324" s="48"/>
      <c r="AR324" s="48"/>
      <c r="AS324" s="48"/>
      <c r="AT324" s="48"/>
      <c r="AV324" s="48"/>
      <c r="AW324" s="48"/>
      <c r="AX324" s="48"/>
      <c r="AZ324" s="48"/>
      <c r="BA324" s="48"/>
      <c r="BB324" s="48"/>
      <c r="BD324" s="48"/>
      <c r="BE324" s="48"/>
      <c r="BF324" s="48"/>
      <c r="BH324" s="48"/>
      <c r="BI324" s="48"/>
      <c r="BJ324" s="48"/>
      <c r="BL324" s="48"/>
      <c r="BM324" s="48"/>
      <c r="BN324" s="48"/>
      <c r="BP324" s="48"/>
      <c r="BQ324" s="48"/>
      <c r="BR324" s="48"/>
      <c r="BT324" s="48"/>
      <c r="BU324" s="48"/>
      <c r="BV324" s="48"/>
      <c r="BX324" s="48"/>
      <c r="BY324" s="48"/>
      <c r="BZ324" s="48"/>
      <c r="CB324" s="48"/>
      <c r="CC324" s="48"/>
      <c r="CD324" s="48"/>
      <c r="CF324" s="48"/>
      <c r="CG324" s="48"/>
      <c r="CH324" s="48"/>
      <c r="CJ324" s="48"/>
      <c r="CK324" s="48"/>
      <c r="CL324" s="48"/>
      <c r="CN324" s="48"/>
      <c r="CO324" s="48"/>
      <c r="CP324" s="48"/>
      <c r="CR324" s="48"/>
      <c r="CS324" s="48"/>
      <c r="CT324" s="48"/>
      <c r="CV324" s="48"/>
      <c r="CW324" s="48"/>
      <c r="CX324" s="48"/>
      <c r="CZ324" s="48"/>
      <c r="DA324" s="48"/>
      <c r="DB324" s="48"/>
      <c r="DD324" s="48"/>
      <c r="DE324" s="48"/>
      <c r="DF324" s="48"/>
      <c r="DH324" s="48"/>
      <c r="DI324" s="48"/>
      <c r="DJ324" s="48"/>
      <c r="DL324" s="48"/>
      <c r="DM324" s="48"/>
      <c r="DN324" s="48"/>
      <c r="DP324" s="48"/>
      <c r="DQ324" s="48"/>
      <c r="DR324" s="48"/>
      <c r="DT324" s="48"/>
      <c r="DU324" s="48"/>
      <c r="DV324" s="48"/>
      <c r="DX324" s="48"/>
      <c r="DY324" s="48"/>
      <c r="DZ324" s="48"/>
      <c r="EB324" s="48"/>
      <c r="EC324" s="48"/>
      <c r="ED324" s="48"/>
      <c r="EF324" s="48"/>
      <c r="EG324" s="48"/>
      <c r="EH324" s="48"/>
      <c r="EJ324" s="48"/>
      <c r="EK324" s="48"/>
      <c r="EL324" s="48"/>
      <c r="EN324" s="48"/>
      <c r="EO324" s="48"/>
      <c r="EP324" s="48"/>
    </row>
    <row r="325" spans="1:146" s="50" customFormat="1" ht="15" hidden="1" customHeight="1" x14ac:dyDescent="0.2">
      <c r="A325" s="48"/>
      <c r="B325" s="59" t="s">
        <v>619</v>
      </c>
      <c r="C325" s="59" t="s">
        <v>620</v>
      </c>
      <c r="D325" s="60">
        <v>0</v>
      </c>
      <c r="E325" s="60">
        <v>0</v>
      </c>
      <c r="F325" s="60">
        <f t="shared" si="130"/>
        <v>0</v>
      </c>
      <c r="G325" s="60">
        <v>0</v>
      </c>
      <c r="H325" s="60">
        <v>0</v>
      </c>
      <c r="I325" s="60">
        <f t="shared" si="131"/>
        <v>0</v>
      </c>
      <c r="J325" s="60">
        <f t="shared" si="132"/>
        <v>0</v>
      </c>
      <c r="K325" s="48"/>
      <c r="L325" s="48"/>
      <c r="M325" s="86">
        <v>0</v>
      </c>
      <c r="N325" s="58">
        <f t="shared" si="103"/>
        <v>0</v>
      </c>
      <c r="P325" s="48"/>
      <c r="Q325" s="48"/>
      <c r="R325" s="48"/>
      <c r="T325" s="48"/>
      <c r="U325" s="48"/>
      <c r="V325" s="48"/>
      <c r="X325" s="48"/>
      <c r="Y325" s="48"/>
      <c r="Z325" s="48"/>
      <c r="AB325" s="48"/>
      <c r="AC325" s="48"/>
      <c r="AD325" s="48"/>
      <c r="AF325" s="48"/>
      <c r="AG325" s="48"/>
      <c r="AH325" s="48"/>
      <c r="AJ325" s="48"/>
      <c r="AK325" s="48"/>
      <c r="AL325" s="48"/>
      <c r="AN325" s="48"/>
      <c r="AO325" s="48"/>
      <c r="AP325" s="48"/>
      <c r="AR325" s="48"/>
      <c r="AS325" s="48"/>
      <c r="AT325" s="48"/>
      <c r="AV325" s="48"/>
      <c r="AW325" s="48"/>
      <c r="AX325" s="48"/>
      <c r="AZ325" s="48"/>
      <c r="BA325" s="48"/>
      <c r="BB325" s="48"/>
      <c r="BD325" s="48"/>
      <c r="BE325" s="48"/>
      <c r="BF325" s="48"/>
      <c r="BH325" s="48"/>
      <c r="BI325" s="48"/>
      <c r="BJ325" s="48"/>
      <c r="BL325" s="48"/>
      <c r="BM325" s="48"/>
      <c r="BN325" s="48"/>
      <c r="BP325" s="48"/>
      <c r="BQ325" s="48"/>
      <c r="BR325" s="48"/>
      <c r="BT325" s="48"/>
      <c r="BU325" s="48"/>
      <c r="BV325" s="48"/>
      <c r="BX325" s="48"/>
      <c r="BY325" s="48"/>
      <c r="BZ325" s="48"/>
      <c r="CB325" s="48"/>
      <c r="CC325" s="48"/>
      <c r="CD325" s="48"/>
      <c r="CF325" s="48"/>
      <c r="CG325" s="48"/>
      <c r="CH325" s="48"/>
      <c r="CJ325" s="48"/>
      <c r="CK325" s="48"/>
      <c r="CL325" s="48"/>
      <c r="CN325" s="48"/>
      <c r="CO325" s="48"/>
      <c r="CP325" s="48"/>
      <c r="CR325" s="48"/>
      <c r="CS325" s="48"/>
      <c r="CT325" s="48"/>
      <c r="CV325" s="48"/>
      <c r="CW325" s="48"/>
      <c r="CX325" s="48"/>
      <c r="CZ325" s="48"/>
      <c r="DA325" s="48"/>
      <c r="DB325" s="48"/>
      <c r="DD325" s="48"/>
      <c r="DE325" s="48"/>
      <c r="DF325" s="48"/>
      <c r="DH325" s="48"/>
      <c r="DI325" s="48"/>
      <c r="DJ325" s="48"/>
      <c r="DL325" s="48"/>
      <c r="DM325" s="48"/>
      <c r="DN325" s="48"/>
      <c r="DP325" s="48"/>
      <c r="DQ325" s="48"/>
      <c r="DR325" s="48"/>
      <c r="DT325" s="48"/>
      <c r="DU325" s="48"/>
      <c r="DV325" s="48"/>
      <c r="DX325" s="48"/>
      <c r="DY325" s="48"/>
      <c r="DZ325" s="48"/>
      <c r="EB325" s="48"/>
      <c r="EC325" s="48"/>
      <c r="ED325" s="48"/>
      <c r="EF325" s="48"/>
      <c r="EG325" s="48"/>
      <c r="EH325" s="48"/>
      <c r="EJ325" s="48"/>
      <c r="EK325" s="48"/>
      <c r="EL325" s="48"/>
      <c r="EN325" s="48"/>
      <c r="EO325" s="48"/>
      <c r="EP325" s="48"/>
    </row>
    <row r="326" spans="1:146" s="50" customFormat="1" ht="15" hidden="1" customHeight="1" x14ac:dyDescent="0.2">
      <c r="A326" s="48"/>
      <c r="B326" s="59" t="s">
        <v>621</v>
      </c>
      <c r="C326" s="59" t="s">
        <v>622</v>
      </c>
      <c r="D326" s="60">
        <v>0</v>
      </c>
      <c r="E326" s="60">
        <v>0</v>
      </c>
      <c r="F326" s="60">
        <f t="shared" si="130"/>
        <v>0</v>
      </c>
      <c r="G326" s="60">
        <v>0</v>
      </c>
      <c r="H326" s="60">
        <v>0</v>
      </c>
      <c r="I326" s="60">
        <f t="shared" si="131"/>
        <v>0</v>
      </c>
      <c r="J326" s="60">
        <f t="shared" si="132"/>
        <v>0</v>
      </c>
      <c r="K326" s="48"/>
      <c r="L326" s="48"/>
      <c r="M326" s="86">
        <v>0</v>
      </c>
      <c r="N326" s="58">
        <f t="shared" si="103"/>
        <v>0</v>
      </c>
      <c r="P326" s="48"/>
      <c r="Q326" s="48"/>
      <c r="R326" s="48"/>
      <c r="T326" s="48"/>
      <c r="U326" s="48"/>
      <c r="V326" s="48"/>
      <c r="X326" s="48"/>
      <c r="Y326" s="48"/>
      <c r="Z326" s="48"/>
      <c r="AB326" s="48"/>
      <c r="AC326" s="48"/>
      <c r="AD326" s="48"/>
      <c r="AF326" s="48"/>
      <c r="AG326" s="48"/>
      <c r="AH326" s="48"/>
      <c r="AJ326" s="48"/>
      <c r="AK326" s="48"/>
      <c r="AL326" s="48"/>
      <c r="AN326" s="48"/>
      <c r="AO326" s="48"/>
      <c r="AP326" s="48"/>
      <c r="AR326" s="48"/>
      <c r="AS326" s="48"/>
      <c r="AT326" s="48"/>
      <c r="AV326" s="48"/>
      <c r="AW326" s="48"/>
      <c r="AX326" s="48"/>
      <c r="AZ326" s="48"/>
      <c r="BA326" s="48"/>
      <c r="BB326" s="48"/>
      <c r="BD326" s="48"/>
      <c r="BE326" s="48"/>
      <c r="BF326" s="48"/>
      <c r="BH326" s="48"/>
      <c r="BI326" s="48"/>
      <c r="BJ326" s="48"/>
      <c r="BL326" s="48"/>
      <c r="BM326" s="48"/>
      <c r="BN326" s="48"/>
      <c r="BP326" s="48"/>
      <c r="BQ326" s="48"/>
      <c r="BR326" s="48"/>
      <c r="BT326" s="48"/>
      <c r="BU326" s="48"/>
      <c r="BV326" s="48"/>
      <c r="BX326" s="48"/>
      <c r="BY326" s="48"/>
      <c r="BZ326" s="48"/>
      <c r="CB326" s="48"/>
      <c r="CC326" s="48"/>
      <c r="CD326" s="48"/>
      <c r="CF326" s="48"/>
      <c r="CG326" s="48"/>
      <c r="CH326" s="48"/>
      <c r="CJ326" s="48"/>
      <c r="CK326" s="48"/>
      <c r="CL326" s="48"/>
      <c r="CN326" s="48"/>
      <c r="CO326" s="48"/>
      <c r="CP326" s="48"/>
      <c r="CR326" s="48"/>
      <c r="CS326" s="48"/>
      <c r="CT326" s="48"/>
      <c r="CV326" s="48"/>
      <c r="CW326" s="48"/>
      <c r="CX326" s="48"/>
      <c r="CZ326" s="48"/>
      <c r="DA326" s="48"/>
      <c r="DB326" s="48"/>
      <c r="DD326" s="48"/>
      <c r="DE326" s="48"/>
      <c r="DF326" s="48"/>
      <c r="DH326" s="48"/>
      <c r="DI326" s="48"/>
      <c r="DJ326" s="48"/>
      <c r="DL326" s="48"/>
      <c r="DM326" s="48"/>
      <c r="DN326" s="48"/>
      <c r="DP326" s="48"/>
      <c r="DQ326" s="48"/>
      <c r="DR326" s="48"/>
      <c r="DT326" s="48"/>
      <c r="DU326" s="48"/>
      <c r="DV326" s="48"/>
      <c r="DX326" s="48"/>
      <c r="DY326" s="48"/>
      <c r="DZ326" s="48"/>
      <c r="EB326" s="48"/>
      <c r="EC326" s="48"/>
      <c r="ED326" s="48"/>
      <c r="EF326" s="48"/>
      <c r="EG326" s="48"/>
      <c r="EH326" s="48"/>
      <c r="EJ326" s="48"/>
      <c r="EK326" s="48"/>
      <c r="EL326" s="48"/>
      <c r="EN326" s="48"/>
      <c r="EO326" s="48"/>
      <c r="EP326" s="48"/>
    </row>
    <row r="327" spans="1:146" s="50" customFormat="1" ht="15" hidden="1" customHeight="1" x14ac:dyDescent="0.2">
      <c r="A327" s="48"/>
      <c r="B327" s="59" t="s">
        <v>623</v>
      </c>
      <c r="C327" s="59" t="s">
        <v>624</v>
      </c>
      <c r="D327" s="60">
        <v>0</v>
      </c>
      <c r="E327" s="60">
        <v>0</v>
      </c>
      <c r="F327" s="60">
        <f t="shared" si="130"/>
        <v>0</v>
      </c>
      <c r="G327" s="60">
        <v>0</v>
      </c>
      <c r="H327" s="60">
        <v>0</v>
      </c>
      <c r="I327" s="60">
        <f t="shared" si="131"/>
        <v>0</v>
      </c>
      <c r="J327" s="60">
        <f t="shared" si="132"/>
        <v>0</v>
      </c>
      <c r="K327" s="48"/>
      <c r="L327" s="48"/>
      <c r="M327" s="86">
        <v>0</v>
      </c>
      <c r="N327" s="58">
        <f t="shared" ref="N327:N355" si="133">+I327-M327</f>
        <v>0</v>
      </c>
      <c r="P327" s="48"/>
      <c r="Q327" s="48"/>
      <c r="R327" s="48"/>
      <c r="T327" s="48"/>
      <c r="U327" s="48"/>
      <c r="V327" s="48"/>
      <c r="X327" s="48"/>
      <c r="Y327" s="48"/>
      <c r="Z327" s="48"/>
      <c r="AB327" s="48"/>
      <c r="AC327" s="48"/>
      <c r="AD327" s="48"/>
      <c r="AF327" s="48"/>
      <c r="AG327" s="48"/>
      <c r="AH327" s="48"/>
      <c r="AJ327" s="48"/>
      <c r="AK327" s="48"/>
      <c r="AL327" s="48"/>
      <c r="AN327" s="48"/>
      <c r="AO327" s="48"/>
      <c r="AP327" s="48"/>
      <c r="AR327" s="48"/>
      <c r="AS327" s="48"/>
      <c r="AT327" s="48"/>
      <c r="AV327" s="48"/>
      <c r="AW327" s="48"/>
      <c r="AX327" s="48"/>
      <c r="AZ327" s="48"/>
      <c r="BA327" s="48"/>
      <c r="BB327" s="48"/>
      <c r="BD327" s="48"/>
      <c r="BE327" s="48"/>
      <c r="BF327" s="48"/>
      <c r="BH327" s="48"/>
      <c r="BI327" s="48"/>
      <c r="BJ327" s="48"/>
      <c r="BL327" s="48"/>
      <c r="BM327" s="48"/>
      <c r="BN327" s="48"/>
      <c r="BP327" s="48"/>
      <c r="BQ327" s="48"/>
      <c r="BR327" s="48"/>
      <c r="BT327" s="48"/>
      <c r="BU327" s="48"/>
      <c r="BV327" s="48"/>
      <c r="BX327" s="48"/>
      <c r="BY327" s="48"/>
      <c r="BZ327" s="48"/>
      <c r="CB327" s="48"/>
      <c r="CC327" s="48"/>
      <c r="CD327" s="48"/>
      <c r="CF327" s="48"/>
      <c r="CG327" s="48"/>
      <c r="CH327" s="48"/>
      <c r="CJ327" s="48"/>
      <c r="CK327" s="48"/>
      <c r="CL327" s="48"/>
      <c r="CN327" s="48"/>
      <c r="CO327" s="48"/>
      <c r="CP327" s="48"/>
      <c r="CR327" s="48"/>
      <c r="CS327" s="48"/>
      <c r="CT327" s="48"/>
      <c r="CV327" s="48"/>
      <c r="CW327" s="48"/>
      <c r="CX327" s="48"/>
      <c r="CZ327" s="48"/>
      <c r="DA327" s="48"/>
      <c r="DB327" s="48"/>
      <c r="DD327" s="48"/>
      <c r="DE327" s="48"/>
      <c r="DF327" s="48"/>
      <c r="DH327" s="48"/>
      <c r="DI327" s="48"/>
      <c r="DJ327" s="48"/>
      <c r="DL327" s="48"/>
      <c r="DM327" s="48"/>
      <c r="DN327" s="48"/>
      <c r="DP327" s="48"/>
      <c r="DQ327" s="48"/>
      <c r="DR327" s="48"/>
      <c r="DT327" s="48"/>
      <c r="DU327" s="48"/>
      <c r="DV327" s="48"/>
      <c r="DX327" s="48"/>
      <c r="DY327" s="48"/>
      <c r="DZ327" s="48"/>
      <c r="EB327" s="48"/>
      <c r="EC327" s="48"/>
      <c r="ED327" s="48"/>
      <c r="EF327" s="48"/>
      <c r="EG327" s="48"/>
      <c r="EH327" s="48"/>
      <c r="EJ327" s="48"/>
      <c r="EK327" s="48"/>
      <c r="EL327" s="48"/>
      <c r="EN327" s="48"/>
      <c r="EO327" s="48"/>
      <c r="EP327" s="48"/>
    </row>
    <row r="328" spans="1:146" s="57" customFormat="1" ht="15" hidden="1" customHeight="1" x14ac:dyDescent="0.2">
      <c r="A328" s="53"/>
      <c r="B328" s="55" t="s">
        <v>625</v>
      </c>
      <c r="C328" s="55" t="s">
        <v>626</v>
      </c>
      <c r="D328" s="56">
        <f t="shared" ref="D328:J328" si="134">+D329</f>
        <v>0</v>
      </c>
      <c r="E328" s="56">
        <f t="shared" si="134"/>
        <v>0</v>
      </c>
      <c r="F328" s="56">
        <f t="shared" si="134"/>
        <v>0</v>
      </c>
      <c r="G328" s="56">
        <f t="shared" si="134"/>
        <v>0</v>
      </c>
      <c r="H328" s="56">
        <f t="shared" si="134"/>
        <v>0</v>
      </c>
      <c r="I328" s="56">
        <f t="shared" si="134"/>
        <v>0</v>
      </c>
      <c r="J328" s="56">
        <f t="shared" si="134"/>
        <v>0</v>
      </c>
      <c r="K328" s="53"/>
      <c r="L328" s="53"/>
      <c r="M328" s="58">
        <v>0</v>
      </c>
      <c r="N328" s="58">
        <f t="shared" si="133"/>
        <v>0</v>
      </c>
      <c r="P328" s="53"/>
      <c r="Q328" s="53"/>
      <c r="R328" s="53"/>
      <c r="T328" s="53"/>
      <c r="U328" s="53"/>
      <c r="V328" s="53"/>
      <c r="X328" s="53"/>
      <c r="Y328" s="53"/>
      <c r="Z328" s="53"/>
      <c r="AB328" s="53"/>
      <c r="AC328" s="53"/>
      <c r="AD328" s="53"/>
      <c r="AF328" s="53"/>
      <c r="AG328" s="53"/>
      <c r="AH328" s="53"/>
      <c r="AJ328" s="53"/>
      <c r="AK328" s="53"/>
      <c r="AL328" s="53"/>
      <c r="AN328" s="53"/>
      <c r="AO328" s="53"/>
      <c r="AP328" s="53"/>
      <c r="AR328" s="53"/>
      <c r="AS328" s="53"/>
      <c r="AT328" s="53"/>
      <c r="AV328" s="53"/>
      <c r="AW328" s="53"/>
      <c r="AX328" s="53"/>
      <c r="AZ328" s="53"/>
      <c r="BA328" s="53"/>
      <c r="BB328" s="53"/>
      <c r="BD328" s="53"/>
      <c r="BE328" s="53"/>
      <c r="BF328" s="53"/>
      <c r="BH328" s="53"/>
      <c r="BI328" s="53"/>
      <c r="BJ328" s="53"/>
      <c r="BL328" s="53"/>
      <c r="BM328" s="53"/>
      <c r="BN328" s="53"/>
      <c r="BP328" s="53"/>
      <c r="BQ328" s="53"/>
      <c r="BR328" s="53"/>
      <c r="BT328" s="53"/>
      <c r="BU328" s="53"/>
      <c r="BV328" s="53"/>
      <c r="BX328" s="53"/>
      <c r="BY328" s="53"/>
      <c r="BZ328" s="53"/>
      <c r="CB328" s="53"/>
      <c r="CC328" s="53"/>
      <c r="CD328" s="53"/>
      <c r="CF328" s="53"/>
      <c r="CG328" s="53"/>
      <c r="CH328" s="53"/>
      <c r="CJ328" s="53"/>
      <c r="CK328" s="53"/>
      <c r="CL328" s="53"/>
      <c r="CN328" s="53"/>
      <c r="CO328" s="53"/>
      <c r="CP328" s="53"/>
      <c r="CR328" s="53"/>
      <c r="CS328" s="53"/>
      <c r="CT328" s="53"/>
      <c r="CV328" s="53"/>
      <c r="CW328" s="53"/>
      <c r="CX328" s="53"/>
      <c r="CZ328" s="53"/>
      <c r="DA328" s="53"/>
      <c r="DB328" s="53"/>
      <c r="DD328" s="53"/>
      <c r="DE328" s="53"/>
      <c r="DF328" s="53"/>
      <c r="DH328" s="53"/>
      <c r="DI328" s="53"/>
      <c r="DJ328" s="53"/>
      <c r="DL328" s="53"/>
      <c r="DM328" s="53"/>
      <c r="DN328" s="53"/>
      <c r="DP328" s="53"/>
      <c r="DQ328" s="53"/>
      <c r="DR328" s="53"/>
      <c r="DT328" s="53"/>
      <c r="DU328" s="53"/>
      <c r="DV328" s="53"/>
      <c r="DX328" s="53"/>
      <c r="DY328" s="53"/>
      <c r="DZ328" s="53"/>
      <c r="EB328" s="53"/>
      <c r="EC328" s="53"/>
      <c r="ED328" s="53"/>
      <c r="EF328" s="53"/>
      <c r="EG328" s="53"/>
      <c r="EH328" s="53"/>
      <c r="EJ328" s="53"/>
      <c r="EK328" s="53"/>
      <c r="EL328" s="53"/>
      <c r="EN328" s="53"/>
      <c r="EO328" s="53"/>
      <c r="EP328" s="53"/>
    </row>
    <row r="329" spans="1:146" s="50" customFormat="1" ht="15" hidden="1" customHeight="1" x14ac:dyDescent="0.2">
      <c r="A329" s="48"/>
      <c r="B329" s="59" t="s">
        <v>627</v>
      </c>
      <c r="C329" s="59" t="s">
        <v>628</v>
      </c>
      <c r="D329" s="60">
        <v>0</v>
      </c>
      <c r="E329" s="60">
        <v>0</v>
      </c>
      <c r="F329" s="60">
        <f>+D329+E329</f>
        <v>0</v>
      </c>
      <c r="G329" s="60">
        <v>0</v>
      </c>
      <c r="H329" s="60">
        <v>0</v>
      </c>
      <c r="I329" s="60">
        <f t="shared" si="131"/>
        <v>0</v>
      </c>
      <c r="J329" s="60">
        <f t="shared" si="132"/>
        <v>0</v>
      </c>
      <c r="K329" s="48"/>
      <c r="L329" s="48"/>
      <c r="M329" s="86">
        <v>0</v>
      </c>
      <c r="N329" s="58">
        <f t="shared" si="133"/>
        <v>0</v>
      </c>
      <c r="P329" s="48"/>
      <c r="Q329" s="48"/>
      <c r="R329" s="48"/>
      <c r="T329" s="48"/>
      <c r="U329" s="48"/>
      <c r="V329" s="48"/>
      <c r="X329" s="48"/>
      <c r="Y329" s="48"/>
      <c r="Z329" s="48"/>
      <c r="AB329" s="48"/>
      <c r="AC329" s="48"/>
      <c r="AD329" s="48"/>
      <c r="AF329" s="48"/>
      <c r="AG329" s="48"/>
      <c r="AH329" s="48"/>
      <c r="AJ329" s="48"/>
      <c r="AK329" s="48"/>
      <c r="AL329" s="48"/>
      <c r="AN329" s="48"/>
      <c r="AO329" s="48"/>
      <c r="AP329" s="48"/>
      <c r="AR329" s="48"/>
      <c r="AS329" s="48"/>
      <c r="AT329" s="48"/>
      <c r="AV329" s="48"/>
      <c r="AW329" s="48"/>
      <c r="AX329" s="48"/>
      <c r="AZ329" s="48"/>
      <c r="BA329" s="48"/>
      <c r="BB329" s="48"/>
      <c r="BD329" s="48"/>
      <c r="BE329" s="48"/>
      <c r="BF329" s="48"/>
      <c r="BH329" s="48"/>
      <c r="BI329" s="48"/>
      <c r="BJ329" s="48"/>
      <c r="BL329" s="48"/>
      <c r="BM329" s="48"/>
      <c r="BN329" s="48"/>
      <c r="BP329" s="48"/>
      <c r="BQ329" s="48"/>
      <c r="BR329" s="48"/>
      <c r="BT329" s="48"/>
      <c r="BU329" s="48"/>
      <c r="BV329" s="48"/>
      <c r="BX329" s="48"/>
      <c r="BY329" s="48"/>
      <c r="BZ329" s="48"/>
      <c r="CB329" s="48"/>
      <c r="CC329" s="48"/>
      <c r="CD329" s="48"/>
      <c r="CF329" s="48"/>
      <c r="CG329" s="48"/>
      <c r="CH329" s="48"/>
      <c r="CJ329" s="48"/>
      <c r="CK329" s="48"/>
      <c r="CL329" s="48"/>
      <c r="CN329" s="48"/>
      <c r="CO329" s="48"/>
      <c r="CP329" s="48"/>
      <c r="CR329" s="48"/>
      <c r="CS329" s="48"/>
      <c r="CT329" s="48"/>
      <c r="CV329" s="48"/>
      <c r="CW329" s="48"/>
      <c r="CX329" s="48"/>
      <c r="CZ329" s="48"/>
      <c r="DA329" s="48"/>
      <c r="DB329" s="48"/>
      <c r="DD329" s="48"/>
      <c r="DE329" s="48"/>
      <c r="DF329" s="48"/>
      <c r="DH329" s="48"/>
      <c r="DI329" s="48"/>
      <c r="DJ329" s="48"/>
      <c r="DL329" s="48"/>
      <c r="DM329" s="48"/>
      <c r="DN329" s="48"/>
      <c r="DP329" s="48"/>
      <c r="DQ329" s="48"/>
      <c r="DR329" s="48"/>
      <c r="DT329" s="48"/>
      <c r="DU329" s="48"/>
      <c r="DV329" s="48"/>
      <c r="DX329" s="48"/>
      <c r="DY329" s="48"/>
      <c r="DZ329" s="48"/>
      <c r="EB329" s="48"/>
      <c r="EC329" s="48"/>
      <c r="ED329" s="48"/>
      <c r="EF329" s="48"/>
      <c r="EG329" s="48"/>
      <c r="EH329" s="48"/>
      <c r="EJ329" s="48"/>
      <c r="EK329" s="48"/>
      <c r="EL329" s="48"/>
      <c r="EN329" s="48"/>
      <c r="EO329" s="48"/>
      <c r="EP329" s="48"/>
    </row>
    <row r="330" spans="1:146" s="57" customFormat="1" ht="15" hidden="1" customHeight="1" x14ac:dyDescent="0.2">
      <c r="A330" s="53"/>
      <c r="B330" s="55" t="s">
        <v>629</v>
      </c>
      <c r="C330" s="55" t="s">
        <v>630</v>
      </c>
      <c r="D330" s="56">
        <f t="shared" ref="D330:J330" si="135">+D331</f>
        <v>0</v>
      </c>
      <c r="E330" s="56">
        <f t="shared" si="135"/>
        <v>0</v>
      </c>
      <c r="F330" s="56">
        <f t="shared" si="135"/>
        <v>0</v>
      </c>
      <c r="G330" s="56">
        <f t="shared" si="135"/>
        <v>0</v>
      </c>
      <c r="H330" s="56">
        <f t="shared" si="135"/>
        <v>0</v>
      </c>
      <c r="I330" s="56">
        <f t="shared" si="135"/>
        <v>0</v>
      </c>
      <c r="J330" s="56">
        <f t="shared" si="135"/>
        <v>0</v>
      </c>
      <c r="K330" s="53"/>
      <c r="L330" s="53"/>
      <c r="M330" s="58">
        <v>0</v>
      </c>
      <c r="N330" s="58">
        <f t="shared" si="133"/>
        <v>0</v>
      </c>
      <c r="P330" s="53"/>
      <c r="Q330" s="53"/>
      <c r="R330" s="53"/>
      <c r="T330" s="53"/>
      <c r="U330" s="53"/>
      <c r="V330" s="53"/>
      <c r="X330" s="53"/>
      <c r="Y330" s="53"/>
      <c r="Z330" s="53"/>
      <c r="AB330" s="53"/>
      <c r="AC330" s="53"/>
      <c r="AD330" s="53"/>
      <c r="AF330" s="53"/>
      <c r="AG330" s="53"/>
      <c r="AH330" s="53"/>
      <c r="AJ330" s="53"/>
      <c r="AK330" s="53"/>
      <c r="AL330" s="53"/>
      <c r="AN330" s="53"/>
      <c r="AO330" s="53"/>
      <c r="AP330" s="53"/>
      <c r="AR330" s="53"/>
      <c r="AS330" s="53"/>
      <c r="AT330" s="53"/>
      <c r="AV330" s="53"/>
      <c r="AW330" s="53"/>
      <c r="AX330" s="53"/>
      <c r="AZ330" s="53"/>
      <c r="BA330" s="53"/>
      <c r="BB330" s="53"/>
      <c r="BD330" s="53"/>
      <c r="BE330" s="53"/>
      <c r="BF330" s="53"/>
      <c r="BH330" s="53"/>
      <c r="BI330" s="53"/>
      <c r="BJ330" s="53"/>
      <c r="BL330" s="53"/>
      <c r="BM330" s="53"/>
      <c r="BN330" s="53"/>
      <c r="BP330" s="53"/>
      <c r="BQ330" s="53"/>
      <c r="BR330" s="53"/>
      <c r="BT330" s="53"/>
      <c r="BU330" s="53"/>
      <c r="BV330" s="53"/>
      <c r="BX330" s="53"/>
      <c r="BY330" s="53"/>
      <c r="BZ330" s="53"/>
      <c r="CB330" s="53"/>
      <c r="CC330" s="53"/>
      <c r="CD330" s="53"/>
      <c r="CF330" s="53"/>
      <c r="CG330" s="53"/>
      <c r="CH330" s="53"/>
      <c r="CJ330" s="53"/>
      <c r="CK330" s="53"/>
      <c r="CL330" s="53"/>
      <c r="CN330" s="53"/>
      <c r="CO330" s="53"/>
      <c r="CP330" s="53"/>
      <c r="CR330" s="53"/>
      <c r="CS330" s="53"/>
      <c r="CT330" s="53"/>
      <c r="CV330" s="53"/>
      <c r="CW330" s="53"/>
      <c r="CX330" s="53"/>
      <c r="CZ330" s="53"/>
      <c r="DA330" s="53"/>
      <c r="DB330" s="53"/>
      <c r="DD330" s="53"/>
      <c r="DE330" s="53"/>
      <c r="DF330" s="53"/>
      <c r="DH330" s="53"/>
      <c r="DI330" s="53"/>
      <c r="DJ330" s="53"/>
      <c r="DL330" s="53"/>
      <c r="DM330" s="53"/>
      <c r="DN330" s="53"/>
      <c r="DP330" s="53"/>
      <c r="DQ330" s="53"/>
      <c r="DR330" s="53"/>
      <c r="DT330" s="53"/>
      <c r="DU330" s="53"/>
      <c r="DV330" s="53"/>
      <c r="DX330" s="53"/>
      <c r="DY330" s="53"/>
      <c r="DZ330" s="53"/>
      <c r="EB330" s="53"/>
      <c r="EC330" s="53"/>
      <c r="ED330" s="53"/>
      <c r="EF330" s="53"/>
      <c r="EG330" s="53"/>
      <c r="EH330" s="53"/>
      <c r="EJ330" s="53"/>
      <c r="EK330" s="53"/>
      <c r="EL330" s="53"/>
      <c r="EN330" s="53"/>
      <c r="EO330" s="53"/>
      <c r="EP330" s="53"/>
    </row>
    <row r="331" spans="1:146" s="57" customFormat="1" ht="15" hidden="1" customHeight="1" x14ac:dyDescent="0.2">
      <c r="A331" s="53"/>
      <c r="B331" s="55" t="s">
        <v>631</v>
      </c>
      <c r="C331" s="55" t="s">
        <v>632</v>
      </c>
      <c r="D331" s="56">
        <f t="shared" ref="D331:J331" si="136">SUM(D332:D333)</f>
        <v>0</v>
      </c>
      <c r="E331" s="56">
        <f t="shared" si="136"/>
        <v>0</v>
      </c>
      <c r="F331" s="56">
        <f t="shared" si="136"/>
        <v>0</v>
      </c>
      <c r="G331" s="56">
        <f t="shared" si="136"/>
        <v>0</v>
      </c>
      <c r="H331" s="56">
        <f t="shared" si="136"/>
        <v>0</v>
      </c>
      <c r="I331" s="56">
        <f t="shared" si="136"/>
        <v>0</v>
      </c>
      <c r="J331" s="56">
        <f t="shared" si="136"/>
        <v>0</v>
      </c>
      <c r="K331" s="53"/>
      <c r="L331" s="53"/>
      <c r="M331" s="58">
        <v>0</v>
      </c>
      <c r="N331" s="58">
        <f t="shared" si="133"/>
        <v>0</v>
      </c>
      <c r="P331" s="53"/>
      <c r="Q331" s="53"/>
      <c r="R331" s="53"/>
      <c r="T331" s="53"/>
      <c r="U331" s="53"/>
      <c r="V331" s="53"/>
      <c r="X331" s="53"/>
      <c r="Y331" s="53"/>
      <c r="Z331" s="53"/>
      <c r="AB331" s="53"/>
      <c r="AC331" s="53"/>
      <c r="AD331" s="53"/>
      <c r="AF331" s="53"/>
      <c r="AG331" s="53"/>
      <c r="AH331" s="53"/>
      <c r="AJ331" s="53"/>
      <c r="AK331" s="53"/>
      <c r="AL331" s="53"/>
      <c r="AN331" s="53"/>
      <c r="AO331" s="53"/>
      <c r="AP331" s="53"/>
      <c r="AR331" s="53"/>
      <c r="AS331" s="53"/>
      <c r="AT331" s="53"/>
      <c r="AV331" s="53"/>
      <c r="AW331" s="53"/>
      <c r="AX331" s="53"/>
      <c r="AZ331" s="53"/>
      <c r="BA331" s="53"/>
      <c r="BB331" s="53"/>
      <c r="BD331" s="53"/>
      <c r="BE331" s="53"/>
      <c r="BF331" s="53"/>
      <c r="BH331" s="53"/>
      <c r="BI331" s="53"/>
      <c r="BJ331" s="53"/>
      <c r="BL331" s="53"/>
      <c r="BM331" s="53"/>
      <c r="BN331" s="53"/>
      <c r="BP331" s="53"/>
      <c r="BQ331" s="53"/>
      <c r="BR331" s="53"/>
      <c r="BT331" s="53"/>
      <c r="BU331" s="53"/>
      <c r="BV331" s="53"/>
      <c r="BX331" s="53"/>
      <c r="BY331" s="53"/>
      <c r="BZ331" s="53"/>
      <c r="CB331" s="53"/>
      <c r="CC331" s="53"/>
      <c r="CD331" s="53"/>
      <c r="CF331" s="53"/>
      <c r="CG331" s="53"/>
      <c r="CH331" s="53"/>
      <c r="CJ331" s="53"/>
      <c r="CK331" s="53"/>
      <c r="CL331" s="53"/>
      <c r="CN331" s="53"/>
      <c r="CO331" s="53"/>
      <c r="CP331" s="53"/>
      <c r="CR331" s="53"/>
      <c r="CS331" s="53"/>
      <c r="CT331" s="53"/>
      <c r="CV331" s="53"/>
      <c r="CW331" s="53"/>
      <c r="CX331" s="53"/>
      <c r="CZ331" s="53"/>
      <c r="DA331" s="53"/>
      <c r="DB331" s="53"/>
      <c r="DD331" s="53"/>
      <c r="DE331" s="53"/>
      <c r="DF331" s="53"/>
      <c r="DH331" s="53"/>
      <c r="DI331" s="53"/>
      <c r="DJ331" s="53"/>
      <c r="DL331" s="53"/>
      <c r="DM331" s="53"/>
      <c r="DN331" s="53"/>
      <c r="DP331" s="53"/>
      <c r="DQ331" s="53"/>
      <c r="DR331" s="53"/>
      <c r="DT331" s="53"/>
      <c r="DU331" s="53"/>
      <c r="DV331" s="53"/>
      <c r="DX331" s="53"/>
      <c r="DY331" s="53"/>
      <c r="DZ331" s="53"/>
      <c r="EB331" s="53"/>
      <c r="EC331" s="53"/>
      <c r="ED331" s="53"/>
      <c r="EF331" s="53"/>
      <c r="EG331" s="53"/>
      <c r="EH331" s="53"/>
      <c r="EJ331" s="53"/>
      <c r="EK331" s="53"/>
      <c r="EL331" s="53"/>
      <c r="EN331" s="53"/>
      <c r="EO331" s="53"/>
      <c r="EP331" s="53"/>
    </row>
    <row r="332" spans="1:146" s="50" customFormat="1" ht="15" hidden="1" customHeight="1" x14ac:dyDescent="0.2">
      <c r="A332" s="48"/>
      <c r="B332" s="59" t="s">
        <v>633</v>
      </c>
      <c r="C332" s="59" t="s">
        <v>634</v>
      </c>
      <c r="D332" s="60">
        <v>0</v>
      </c>
      <c r="E332" s="60">
        <v>0</v>
      </c>
      <c r="F332" s="60">
        <f>+D332+E332</f>
        <v>0</v>
      </c>
      <c r="G332" s="60">
        <v>0</v>
      </c>
      <c r="H332" s="60">
        <v>0</v>
      </c>
      <c r="I332" s="60">
        <f>+G332+H332</f>
        <v>0</v>
      </c>
      <c r="J332" s="60">
        <f>+F332-I332</f>
        <v>0</v>
      </c>
      <c r="K332" s="48"/>
      <c r="L332" s="48"/>
      <c r="M332" s="86">
        <v>0</v>
      </c>
      <c r="N332" s="58">
        <f t="shared" si="133"/>
        <v>0</v>
      </c>
      <c r="P332" s="48"/>
      <c r="Q332" s="48"/>
      <c r="R332" s="48"/>
      <c r="T332" s="48"/>
      <c r="U332" s="48"/>
      <c r="V332" s="48"/>
      <c r="X332" s="48"/>
      <c r="Y332" s="48"/>
      <c r="Z332" s="48"/>
      <c r="AB332" s="48"/>
      <c r="AC332" s="48"/>
      <c r="AD332" s="48"/>
      <c r="AF332" s="48"/>
      <c r="AG332" s="48"/>
      <c r="AH332" s="48"/>
      <c r="AJ332" s="48"/>
      <c r="AK332" s="48"/>
      <c r="AL332" s="48"/>
      <c r="AN332" s="48"/>
      <c r="AO332" s="48"/>
      <c r="AP332" s="48"/>
      <c r="AR332" s="48"/>
      <c r="AS332" s="48"/>
      <c r="AT332" s="48"/>
      <c r="AV332" s="48"/>
      <c r="AW332" s="48"/>
      <c r="AX332" s="48"/>
      <c r="AZ332" s="48"/>
      <c r="BA332" s="48"/>
      <c r="BB332" s="48"/>
      <c r="BD332" s="48"/>
      <c r="BE332" s="48"/>
      <c r="BF332" s="48"/>
      <c r="BH332" s="48"/>
      <c r="BI332" s="48"/>
      <c r="BJ332" s="48"/>
      <c r="BL332" s="48"/>
      <c r="BM332" s="48"/>
      <c r="BN332" s="48"/>
      <c r="BP332" s="48"/>
      <c r="BQ332" s="48"/>
      <c r="BR332" s="48"/>
      <c r="BT332" s="48"/>
      <c r="BU332" s="48"/>
      <c r="BV332" s="48"/>
      <c r="BX332" s="48"/>
      <c r="BY332" s="48"/>
      <c r="BZ332" s="48"/>
      <c r="CB332" s="48"/>
      <c r="CC332" s="48"/>
      <c r="CD332" s="48"/>
      <c r="CF332" s="48"/>
      <c r="CG332" s="48"/>
      <c r="CH332" s="48"/>
      <c r="CJ332" s="48"/>
      <c r="CK332" s="48"/>
      <c r="CL332" s="48"/>
      <c r="CN332" s="48"/>
      <c r="CO332" s="48"/>
      <c r="CP332" s="48"/>
      <c r="CR332" s="48"/>
      <c r="CS332" s="48"/>
      <c r="CT332" s="48"/>
      <c r="CV332" s="48"/>
      <c r="CW332" s="48"/>
      <c r="CX332" s="48"/>
      <c r="CZ332" s="48"/>
      <c r="DA332" s="48"/>
      <c r="DB332" s="48"/>
      <c r="DD332" s="48"/>
      <c r="DE332" s="48"/>
      <c r="DF332" s="48"/>
      <c r="DH332" s="48"/>
      <c r="DI332" s="48"/>
      <c r="DJ332" s="48"/>
      <c r="DL332" s="48"/>
      <c r="DM332" s="48"/>
      <c r="DN332" s="48"/>
      <c r="DP332" s="48"/>
      <c r="DQ332" s="48"/>
      <c r="DR332" s="48"/>
      <c r="DT332" s="48"/>
      <c r="DU332" s="48"/>
      <c r="DV332" s="48"/>
      <c r="DX332" s="48"/>
      <c r="DY332" s="48"/>
      <c r="DZ332" s="48"/>
      <c r="EB332" s="48"/>
      <c r="EC332" s="48"/>
      <c r="ED332" s="48"/>
      <c r="EF332" s="48"/>
      <c r="EG332" s="48"/>
      <c r="EH332" s="48"/>
      <c r="EJ332" s="48"/>
      <c r="EK332" s="48"/>
      <c r="EL332" s="48"/>
      <c r="EN332" s="48"/>
      <c r="EO332" s="48"/>
      <c r="EP332" s="48"/>
    </row>
    <row r="333" spans="1:146" s="50" customFormat="1" ht="15" hidden="1" customHeight="1" x14ac:dyDescent="0.2">
      <c r="A333" s="48"/>
      <c r="B333" s="59" t="s">
        <v>635</v>
      </c>
      <c r="C333" s="59" t="s">
        <v>636</v>
      </c>
      <c r="D333" s="60">
        <v>0</v>
      </c>
      <c r="E333" s="60">
        <v>0</v>
      </c>
      <c r="F333" s="60">
        <f>+D333+E333</f>
        <v>0</v>
      </c>
      <c r="G333" s="60">
        <v>0</v>
      </c>
      <c r="H333" s="60">
        <v>0</v>
      </c>
      <c r="I333" s="60">
        <f>+G333+H333</f>
        <v>0</v>
      </c>
      <c r="J333" s="60">
        <f>+F333-I333</f>
        <v>0</v>
      </c>
      <c r="K333" s="48"/>
      <c r="L333" s="48"/>
      <c r="M333" s="86">
        <v>0</v>
      </c>
      <c r="N333" s="58">
        <f t="shared" si="133"/>
        <v>0</v>
      </c>
      <c r="P333" s="48"/>
      <c r="Q333" s="48"/>
      <c r="R333" s="48"/>
      <c r="T333" s="48"/>
      <c r="U333" s="48"/>
      <c r="V333" s="48"/>
      <c r="X333" s="48"/>
      <c r="Y333" s="48"/>
      <c r="Z333" s="48"/>
      <c r="AB333" s="48"/>
      <c r="AC333" s="48"/>
      <c r="AD333" s="48"/>
      <c r="AF333" s="48"/>
      <c r="AG333" s="48"/>
      <c r="AH333" s="48"/>
      <c r="AJ333" s="48"/>
      <c r="AK333" s="48"/>
      <c r="AL333" s="48"/>
      <c r="AN333" s="48"/>
      <c r="AO333" s="48"/>
      <c r="AP333" s="48"/>
      <c r="AR333" s="48"/>
      <c r="AS333" s="48"/>
      <c r="AT333" s="48"/>
      <c r="AV333" s="48"/>
      <c r="AW333" s="48"/>
      <c r="AX333" s="48"/>
      <c r="AZ333" s="48"/>
      <c r="BA333" s="48"/>
      <c r="BB333" s="48"/>
      <c r="BD333" s="48"/>
      <c r="BE333" s="48"/>
      <c r="BF333" s="48"/>
      <c r="BH333" s="48"/>
      <c r="BI333" s="48"/>
      <c r="BJ333" s="48"/>
      <c r="BL333" s="48"/>
      <c r="BM333" s="48"/>
      <c r="BN333" s="48"/>
      <c r="BP333" s="48"/>
      <c r="BQ333" s="48"/>
      <c r="BR333" s="48"/>
      <c r="BT333" s="48"/>
      <c r="BU333" s="48"/>
      <c r="BV333" s="48"/>
      <c r="BX333" s="48"/>
      <c r="BY333" s="48"/>
      <c r="BZ333" s="48"/>
      <c r="CB333" s="48"/>
      <c r="CC333" s="48"/>
      <c r="CD333" s="48"/>
      <c r="CF333" s="48"/>
      <c r="CG333" s="48"/>
      <c r="CH333" s="48"/>
      <c r="CJ333" s="48"/>
      <c r="CK333" s="48"/>
      <c r="CL333" s="48"/>
      <c r="CN333" s="48"/>
      <c r="CO333" s="48"/>
      <c r="CP333" s="48"/>
      <c r="CR333" s="48"/>
      <c r="CS333" s="48"/>
      <c r="CT333" s="48"/>
      <c r="CV333" s="48"/>
      <c r="CW333" s="48"/>
      <c r="CX333" s="48"/>
      <c r="CZ333" s="48"/>
      <c r="DA333" s="48"/>
      <c r="DB333" s="48"/>
      <c r="DD333" s="48"/>
      <c r="DE333" s="48"/>
      <c r="DF333" s="48"/>
      <c r="DH333" s="48"/>
      <c r="DI333" s="48"/>
      <c r="DJ333" s="48"/>
      <c r="DL333" s="48"/>
      <c r="DM333" s="48"/>
      <c r="DN333" s="48"/>
      <c r="DP333" s="48"/>
      <c r="DQ333" s="48"/>
      <c r="DR333" s="48"/>
      <c r="DT333" s="48"/>
      <c r="DU333" s="48"/>
      <c r="DV333" s="48"/>
      <c r="DX333" s="48"/>
      <c r="DY333" s="48"/>
      <c r="DZ333" s="48"/>
      <c r="EB333" s="48"/>
      <c r="EC333" s="48"/>
      <c r="ED333" s="48"/>
      <c r="EF333" s="48"/>
      <c r="EG333" s="48"/>
      <c r="EH333" s="48"/>
      <c r="EJ333" s="48"/>
      <c r="EK333" s="48"/>
      <c r="EL333" s="48"/>
      <c r="EN333" s="48"/>
      <c r="EO333" s="48"/>
      <c r="EP333" s="48"/>
    </row>
    <row r="334" spans="1:146" s="57" customFormat="1" ht="15" hidden="1" customHeight="1" x14ac:dyDescent="0.2">
      <c r="A334" s="53"/>
      <c r="B334" s="55" t="s">
        <v>637</v>
      </c>
      <c r="C334" s="55" t="s">
        <v>638</v>
      </c>
      <c r="D334" s="56">
        <f t="shared" ref="D334:J334" si="137">+D335+D346+D348</f>
        <v>0</v>
      </c>
      <c r="E334" s="56">
        <f t="shared" si="137"/>
        <v>0</v>
      </c>
      <c r="F334" s="56">
        <f t="shared" si="137"/>
        <v>0</v>
      </c>
      <c r="G334" s="56">
        <f t="shared" si="137"/>
        <v>0</v>
      </c>
      <c r="H334" s="56">
        <f t="shared" si="137"/>
        <v>0</v>
      </c>
      <c r="I334" s="56">
        <f t="shared" si="137"/>
        <v>0</v>
      </c>
      <c r="J334" s="56">
        <f t="shared" si="137"/>
        <v>0</v>
      </c>
      <c r="K334" s="53"/>
      <c r="L334" s="53"/>
      <c r="M334" s="58">
        <v>0</v>
      </c>
      <c r="N334" s="58">
        <f t="shared" si="133"/>
        <v>0</v>
      </c>
      <c r="P334" s="53"/>
      <c r="Q334" s="53"/>
      <c r="R334" s="53"/>
      <c r="T334" s="53"/>
      <c r="U334" s="53"/>
      <c r="V334" s="53"/>
      <c r="X334" s="53"/>
      <c r="Y334" s="53"/>
      <c r="Z334" s="53"/>
      <c r="AB334" s="53"/>
      <c r="AC334" s="53"/>
      <c r="AD334" s="53"/>
      <c r="AF334" s="53"/>
      <c r="AG334" s="53"/>
      <c r="AH334" s="53"/>
      <c r="AJ334" s="53"/>
      <c r="AK334" s="53"/>
      <c r="AL334" s="53"/>
      <c r="AN334" s="53"/>
      <c r="AO334" s="53"/>
      <c r="AP334" s="53"/>
      <c r="AR334" s="53"/>
      <c r="AS334" s="53"/>
      <c r="AT334" s="53"/>
      <c r="AV334" s="53"/>
      <c r="AW334" s="53"/>
      <c r="AX334" s="53"/>
      <c r="AZ334" s="53"/>
      <c r="BA334" s="53"/>
      <c r="BB334" s="53"/>
      <c r="BD334" s="53"/>
      <c r="BE334" s="53"/>
      <c r="BF334" s="53"/>
      <c r="BH334" s="53"/>
      <c r="BI334" s="53"/>
      <c r="BJ334" s="53"/>
      <c r="BL334" s="53"/>
      <c r="BM334" s="53"/>
      <c r="BN334" s="53"/>
      <c r="BP334" s="53"/>
      <c r="BQ334" s="53"/>
      <c r="BR334" s="53"/>
      <c r="BT334" s="53"/>
      <c r="BU334" s="53"/>
      <c r="BV334" s="53"/>
      <c r="BX334" s="53"/>
      <c r="BY334" s="53"/>
      <c r="BZ334" s="53"/>
      <c r="CB334" s="53"/>
      <c r="CC334" s="53"/>
      <c r="CD334" s="53"/>
      <c r="CF334" s="53"/>
      <c r="CG334" s="53"/>
      <c r="CH334" s="53"/>
      <c r="CJ334" s="53"/>
      <c r="CK334" s="53"/>
      <c r="CL334" s="53"/>
      <c r="CN334" s="53"/>
      <c r="CO334" s="53"/>
      <c r="CP334" s="53"/>
      <c r="CR334" s="53"/>
      <c r="CS334" s="53"/>
      <c r="CT334" s="53"/>
      <c r="CV334" s="53"/>
      <c r="CW334" s="53"/>
      <c r="CX334" s="53"/>
      <c r="CZ334" s="53"/>
      <c r="DA334" s="53"/>
      <c r="DB334" s="53"/>
      <c r="DD334" s="53"/>
      <c r="DE334" s="53"/>
      <c r="DF334" s="53"/>
      <c r="DH334" s="53"/>
      <c r="DI334" s="53"/>
      <c r="DJ334" s="53"/>
      <c r="DL334" s="53"/>
      <c r="DM334" s="53"/>
      <c r="DN334" s="53"/>
      <c r="DP334" s="53"/>
      <c r="DQ334" s="53"/>
      <c r="DR334" s="53"/>
      <c r="DT334" s="53"/>
      <c r="DU334" s="53"/>
      <c r="DV334" s="53"/>
      <c r="DX334" s="53"/>
      <c r="DY334" s="53"/>
      <c r="DZ334" s="53"/>
      <c r="EB334" s="53"/>
      <c r="EC334" s="53"/>
      <c r="ED334" s="53"/>
      <c r="EF334" s="53"/>
      <c r="EG334" s="53"/>
      <c r="EH334" s="53"/>
      <c r="EJ334" s="53"/>
      <c r="EK334" s="53"/>
      <c r="EL334" s="53"/>
      <c r="EN334" s="53"/>
      <c r="EO334" s="53"/>
      <c r="EP334" s="53"/>
    </row>
    <row r="335" spans="1:146" s="57" customFormat="1" ht="15" hidden="1" customHeight="1" x14ac:dyDescent="0.2">
      <c r="A335" s="53"/>
      <c r="B335" s="55" t="s">
        <v>639</v>
      </c>
      <c r="C335" s="55" t="s">
        <v>610</v>
      </c>
      <c r="D335" s="56">
        <f t="shared" ref="D335:J335" si="138">+D336+D343+D344+D345</f>
        <v>0</v>
      </c>
      <c r="E335" s="56">
        <f t="shared" si="138"/>
        <v>0</v>
      </c>
      <c r="F335" s="56">
        <f t="shared" si="138"/>
        <v>0</v>
      </c>
      <c r="G335" s="56">
        <f t="shared" si="138"/>
        <v>0</v>
      </c>
      <c r="H335" s="56">
        <f t="shared" si="138"/>
        <v>0</v>
      </c>
      <c r="I335" s="56">
        <f t="shared" si="138"/>
        <v>0</v>
      </c>
      <c r="J335" s="56">
        <f t="shared" si="138"/>
        <v>0</v>
      </c>
      <c r="K335" s="53"/>
      <c r="L335" s="53"/>
      <c r="M335" s="58">
        <v>0</v>
      </c>
      <c r="N335" s="58">
        <f t="shared" si="133"/>
        <v>0</v>
      </c>
      <c r="P335" s="53"/>
      <c r="Q335" s="53"/>
      <c r="R335" s="53"/>
      <c r="T335" s="53"/>
      <c r="U335" s="53"/>
      <c r="V335" s="53"/>
      <c r="X335" s="53"/>
      <c r="Y335" s="53"/>
      <c r="Z335" s="53"/>
      <c r="AB335" s="53"/>
      <c r="AC335" s="53"/>
      <c r="AD335" s="53"/>
      <c r="AF335" s="53"/>
      <c r="AG335" s="53"/>
      <c r="AH335" s="53"/>
      <c r="AJ335" s="53"/>
      <c r="AK335" s="53"/>
      <c r="AL335" s="53"/>
      <c r="AN335" s="53"/>
      <c r="AO335" s="53"/>
      <c r="AP335" s="53"/>
      <c r="AR335" s="53"/>
      <c r="AS335" s="53"/>
      <c r="AT335" s="53"/>
      <c r="AV335" s="53"/>
      <c r="AW335" s="53"/>
      <c r="AX335" s="53"/>
      <c r="AZ335" s="53"/>
      <c r="BA335" s="53"/>
      <c r="BB335" s="53"/>
      <c r="BD335" s="53"/>
      <c r="BE335" s="53"/>
      <c r="BF335" s="53"/>
      <c r="BH335" s="53"/>
      <c r="BI335" s="53"/>
      <c r="BJ335" s="53"/>
      <c r="BL335" s="53"/>
      <c r="BM335" s="53"/>
      <c r="BN335" s="53"/>
      <c r="BP335" s="53"/>
      <c r="BQ335" s="53"/>
      <c r="BR335" s="53"/>
      <c r="BT335" s="53"/>
      <c r="BU335" s="53"/>
      <c r="BV335" s="53"/>
      <c r="BX335" s="53"/>
      <c r="BY335" s="53"/>
      <c r="BZ335" s="53"/>
      <c r="CB335" s="53"/>
      <c r="CC335" s="53"/>
      <c r="CD335" s="53"/>
      <c r="CF335" s="53"/>
      <c r="CG335" s="53"/>
      <c r="CH335" s="53"/>
      <c r="CJ335" s="53"/>
      <c r="CK335" s="53"/>
      <c r="CL335" s="53"/>
      <c r="CN335" s="53"/>
      <c r="CO335" s="53"/>
      <c r="CP335" s="53"/>
      <c r="CR335" s="53"/>
      <c r="CS335" s="53"/>
      <c r="CT335" s="53"/>
      <c r="CV335" s="53"/>
      <c r="CW335" s="53"/>
      <c r="CX335" s="53"/>
      <c r="CZ335" s="53"/>
      <c r="DA335" s="53"/>
      <c r="DB335" s="53"/>
      <c r="DD335" s="53"/>
      <c r="DE335" s="53"/>
      <c r="DF335" s="53"/>
      <c r="DH335" s="53"/>
      <c r="DI335" s="53"/>
      <c r="DJ335" s="53"/>
      <c r="DL335" s="53"/>
      <c r="DM335" s="53"/>
      <c r="DN335" s="53"/>
      <c r="DP335" s="53"/>
      <c r="DQ335" s="53"/>
      <c r="DR335" s="53"/>
      <c r="DT335" s="53"/>
      <c r="DU335" s="53"/>
      <c r="DV335" s="53"/>
      <c r="DX335" s="53"/>
      <c r="DY335" s="53"/>
      <c r="DZ335" s="53"/>
      <c r="EB335" s="53"/>
      <c r="EC335" s="53"/>
      <c r="ED335" s="53"/>
      <c r="EF335" s="53"/>
      <c r="EG335" s="53"/>
      <c r="EH335" s="53"/>
      <c r="EJ335" s="53"/>
      <c r="EK335" s="53"/>
      <c r="EL335" s="53"/>
      <c r="EN335" s="53"/>
      <c r="EO335" s="53"/>
      <c r="EP335" s="53"/>
    </row>
    <row r="336" spans="1:146" s="57" customFormat="1" ht="15" hidden="1" customHeight="1" x14ac:dyDescent="0.2">
      <c r="A336" s="53"/>
      <c r="B336" s="55" t="s">
        <v>640</v>
      </c>
      <c r="C336" s="55" t="s">
        <v>641</v>
      </c>
      <c r="D336" s="56">
        <f>SUM(D337:D342)</f>
        <v>0</v>
      </c>
      <c r="E336" s="56">
        <f t="shared" ref="E336:J336" si="139">SUM(E337:E342)</f>
        <v>0</v>
      </c>
      <c r="F336" s="56">
        <f t="shared" si="139"/>
        <v>0</v>
      </c>
      <c r="G336" s="56">
        <f t="shared" si="139"/>
        <v>0</v>
      </c>
      <c r="H336" s="56">
        <f t="shared" si="139"/>
        <v>0</v>
      </c>
      <c r="I336" s="56">
        <f t="shared" si="139"/>
        <v>0</v>
      </c>
      <c r="J336" s="56">
        <f t="shared" si="139"/>
        <v>0</v>
      </c>
      <c r="K336" s="53"/>
      <c r="L336" s="53"/>
      <c r="M336" s="58">
        <v>0</v>
      </c>
      <c r="N336" s="58">
        <f t="shared" si="133"/>
        <v>0</v>
      </c>
      <c r="P336" s="53"/>
      <c r="Q336" s="53"/>
      <c r="R336" s="53"/>
      <c r="T336" s="53"/>
      <c r="U336" s="53"/>
      <c r="V336" s="53"/>
      <c r="X336" s="53"/>
      <c r="Y336" s="53"/>
      <c r="Z336" s="53"/>
      <c r="AB336" s="53"/>
      <c r="AC336" s="53"/>
      <c r="AD336" s="53"/>
      <c r="AF336" s="53"/>
      <c r="AG336" s="53"/>
      <c r="AH336" s="53"/>
      <c r="AJ336" s="53"/>
      <c r="AK336" s="53"/>
      <c r="AL336" s="53"/>
      <c r="AN336" s="53"/>
      <c r="AO336" s="53"/>
      <c r="AP336" s="53"/>
      <c r="AR336" s="53"/>
      <c r="AS336" s="53"/>
      <c r="AT336" s="53"/>
      <c r="AV336" s="53"/>
      <c r="AW336" s="53"/>
      <c r="AX336" s="53"/>
      <c r="AZ336" s="53"/>
      <c r="BA336" s="53"/>
      <c r="BB336" s="53"/>
      <c r="BD336" s="53"/>
      <c r="BE336" s="53"/>
      <c r="BF336" s="53"/>
      <c r="BH336" s="53"/>
      <c r="BI336" s="53"/>
      <c r="BJ336" s="53"/>
      <c r="BL336" s="53"/>
      <c r="BM336" s="53"/>
      <c r="BN336" s="53"/>
      <c r="BP336" s="53"/>
      <c r="BQ336" s="53"/>
      <c r="BR336" s="53"/>
      <c r="BT336" s="53"/>
      <c r="BU336" s="53"/>
      <c r="BV336" s="53"/>
      <c r="BX336" s="53"/>
      <c r="BY336" s="53"/>
      <c r="BZ336" s="53"/>
      <c r="CB336" s="53"/>
      <c r="CC336" s="53"/>
      <c r="CD336" s="53"/>
      <c r="CF336" s="53"/>
      <c r="CG336" s="53"/>
      <c r="CH336" s="53"/>
      <c r="CJ336" s="53"/>
      <c r="CK336" s="53"/>
      <c r="CL336" s="53"/>
      <c r="CN336" s="53"/>
      <c r="CO336" s="53"/>
      <c r="CP336" s="53"/>
      <c r="CR336" s="53"/>
      <c r="CS336" s="53"/>
      <c r="CT336" s="53"/>
      <c r="CV336" s="53"/>
      <c r="CW336" s="53"/>
      <c r="CX336" s="53"/>
      <c r="CZ336" s="53"/>
      <c r="DA336" s="53"/>
      <c r="DB336" s="53"/>
      <c r="DD336" s="53"/>
      <c r="DE336" s="53"/>
      <c r="DF336" s="53"/>
      <c r="DH336" s="53"/>
      <c r="DI336" s="53"/>
      <c r="DJ336" s="53"/>
      <c r="DL336" s="53"/>
      <c r="DM336" s="53"/>
      <c r="DN336" s="53"/>
      <c r="DP336" s="53"/>
      <c r="DQ336" s="53"/>
      <c r="DR336" s="53"/>
      <c r="DT336" s="53"/>
      <c r="DU336" s="53"/>
      <c r="DV336" s="53"/>
      <c r="DX336" s="53"/>
      <c r="DY336" s="53"/>
      <c r="DZ336" s="53"/>
      <c r="EB336" s="53"/>
      <c r="EC336" s="53"/>
      <c r="ED336" s="53"/>
      <c r="EF336" s="53"/>
      <c r="EG336" s="53"/>
      <c r="EH336" s="53"/>
      <c r="EJ336" s="53"/>
      <c r="EK336" s="53"/>
      <c r="EL336" s="53"/>
      <c r="EN336" s="53"/>
      <c r="EO336" s="53"/>
      <c r="EP336" s="53"/>
    </row>
    <row r="337" spans="1:146" s="50" customFormat="1" ht="15" hidden="1" customHeight="1" x14ac:dyDescent="0.2">
      <c r="A337" s="48"/>
      <c r="B337" s="59" t="s">
        <v>642</v>
      </c>
      <c r="C337" s="59" t="s">
        <v>643</v>
      </c>
      <c r="D337" s="60">
        <v>0</v>
      </c>
      <c r="E337" s="60">
        <v>0</v>
      </c>
      <c r="F337" s="60">
        <f t="shared" ref="F337:F342" si="140">+D337+E337</f>
        <v>0</v>
      </c>
      <c r="G337" s="60">
        <v>0</v>
      </c>
      <c r="H337" s="60">
        <v>0</v>
      </c>
      <c r="I337" s="60">
        <f t="shared" ref="I337:I342" si="141">+G337+H337</f>
        <v>0</v>
      </c>
      <c r="J337" s="60">
        <f t="shared" ref="J337:J342" si="142">+F337-I337</f>
        <v>0</v>
      </c>
      <c r="K337" s="48"/>
      <c r="L337" s="48"/>
      <c r="M337" s="86">
        <v>0</v>
      </c>
      <c r="N337" s="58">
        <f t="shared" si="133"/>
        <v>0</v>
      </c>
      <c r="P337" s="48"/>
      <c r="Q337" s="48"/>
      <c r="R337" s="48"/>
      <c r="T337" s="48"/>
      <c r="U337" s="48"/>
      <c r="V337" s="48"/>
      <c r="X337" s="48"/>
      <c r="Y337" s="48"/>
      <c r="Z337" s="48"/>
      <c r="AB337" s="48"/>
      <c r="AC337" s="48"/>
      <c r="AD337" s="48"/>
      <c r="AF337" s="48"/>
      <c r="AG337" s="48"/>
      <c r="AH337" s="48"/>
      <c r="AJ337" s="48"/>
      <c r="AK337" s="48"/>
      <c r="AL337" s="48"/>
      <c r="AN337" s="48"/>
      <c r="AO337" s="48"/>
      <c r="AP337" s="48"/>
      <c r="AR337" s="48"/>
      <c r="AS337" s="48"/>
      <c r="AT337" s="48"/>
      <c r="AV337" s="48"/>
      <c r="AW337" s="48"/>
      <c r="AX337" s="48"/>
      <c r="AZ337" s="48"/>
      <c r="BA337" s="48"/>
      <c r="BB337" s="48"/>
      <c r="BD337" s="48"/>
      <c r="BE337" s="48"/>
      <c r="BF337" s="48"/>
      <c r="BH337" s="48"/>
      <c r="BI337" s="48"/>
      <c r="BJ337" s="48"/>
      <c r="BL337" s="48"/>
      <c r="BM337" s="48"/>
      <c r="BN337" s="48"/>
      <c r="BP337" s="48"/>
      <c r="BQ337" s="48"/>
      <c r="BR337" s="48"/>
      <c r="BT337" s="48"/>
      <c r="BU337" s="48"/>
      <c r="BV337" s="48"/>
      <c r="BX337" s="48"/>
      <c r="BY337" s="48"/>
      <c r="BZ337" s="48"/>
      <c r="CB337" s="48"/>
      <c r="CC337" s="48"/>
      <c r="CD337" s="48"/>
      <c r="CF337" s="48"/>
      <c r="CG337" s="48"/>
      <c r="CH337" s="48"/>
      <c r="CJ337" s="48"/>
      <c r="CK337" s="48"/>
      <c r="CL337" s="48"/>
      <c r="CN337" s="48"/>
      <c r="CO337" s="48"/>
      <c r="CP337" s="48"/>
      <c r="CR337" s="48"/>
      <c r="CS337" s="48"/>
      <c r="CT337" s="48"/>
      <c r="CV337" s="48"/>
      <c r="CW337" s="48"/>
      <c r="CX337" s="48"/>
      <c r="CZ337" s="48"/>
      <c r="DA337" s="48"/>
      <c r="DB337" s="48"/>
      <c r="DD337" s="48"/>
      <c r="DE337" s="48"/>
      <c r="DF337" s="48"/>
      <c r="DH337" s="48"/>
      <c r="DI337" s="48"/>
      <c r="DJ337" s="48"/>
      <c r="DL337" s="48"/>
      <c r="DM337" s="48"/>
      <c r="DN337" s="48"/>
      <c r="DP337" s="48"/>
      <c r="DQ337" s="48"/>
      <c r="DR337" s="48"/>
      <c r="DT337" s="48"/>
      <c r="DU337" s="48"/>
      <c r="DV337" s="48"/>
      <c r="DX337" s="48"/>
      <c r="DY337" s="48"/>
      <c r="DZ337" s="48"/>
      <c r="EB337" s="48"/>
      <c r="EC337" s="48"/>
      <c r="ED337" s="48"/>
      <c r="EF337" s="48"/>
      <c r="EG337" s="48"/>
      <c r="EH337" s="48"/>
      <c r="EJ337" s="48"/>
      <c r="EK337" s="48"/>
      <c r="EL337" s="48"/>
      <c r="EN337" s="48"/>
      <c r="EO337" s="48"/>
      <c r="EP337" s="48"/>
    </row>
    <row r="338" spans="1:146" s="50" customFormat="1" ht="15" hidden="1" customHeight="1" x14ac:dyDescent="0.2">
      <c r="A338" s="48"/>
      <c r="B338" s="59" t="s">
        <v>644</v>
      </c>
      <c r="C338" s="59" t="s">
        <v>645</v>
      </c>
      <c r="D338" s="60">
        <v>0</v>
      </c>
      <c r="E338" s="60">
        <v>0</v>
      </c>
      <c r="F338" s="60">
        <f t="shared" si="140"/>
        <v>0</v>
      </c>
      <c r="G338" s="60">
        <v>0</v>
      </c>
      <c r="H338" s="60">
        <v>0</v>
      </c>
      <c r="I338" s="60">
        <f t="shared" si="141"/>
        <v>0</v>
      </c>
      <c r="J338" s="60">
        <f t="shared" si="142"/>
        <v>0</v>
      </c>
      <c r="K338" s="48"/>
      <c r="L338" s="48"/>
      <c r="M338" s="86">
        <v>0</v>
      </c>
      <c r="N338" s="58">
        <f t="shared" si="133"/>
        <v>0</v>
      </c>
      <c r="P338" s="48"/>
      <c r="Q338" s="48"/>
      <c r="R338" s="48"/>
      <c r="T338" s="48"/>
      <c r="U338" s="48"/>
      <c r="V338" s="48"/>
      <c r="X338" s="48"/>
      <c r="Y338" s="48"/>
      <c r="Z338" s="48"/>
      <c r="AB338" s="48"/>
      <c r="AC338" s="48"/>
      <c r="AD338" s="48"/>
      <c r="AF338" s="48"/>
      <c r="AG338" s="48"/>
      <c r="AH338" s="48"/>
      <c r="AJ338" s="48"/>
      <c r="AK338" s="48"/>
      <c r="AL338" s="48"/>
      <c r="AN338" s="48"/>
      <c r="AO338" s="48"/>
      <c r="AP338" s="48"/>
      <c r="AR338" s="48"/>
      <c r="AS338" s="48"/>
      <c r="AT338" s="48"/>
      <c r="AV338" s="48"/>
      <c r="AW338" s="48"/>
      <c r="AX338" s="48"/>
      <c r="AZ338" s="48"/>
      <c r="BA338" s="48"/>
      <c r="BB338" s="48"/>
      <c r="BD338" s="48"/>
      <c r="BE338" s="48"/>
      <c r="BF338" s="48"/>
      <c r="BH338" s="48"/>
      <c r="BI338" s="48"/>
      <c r="BJ338" s="48"/>
      <c r="BL338" s="48"/>
      <c r="BM338" s="48"/>
      <c r="BN338" s="48"/>
      <c r="BP338" s="48"/>
      <c r="BQ338" s="48"/>
      <c r="BR338" s="48"/>
      <c r="BT338" s="48"/>
      <c r="BU338" s="48"/>
      <c r="BV338" s="48"/>
      <c r="BX338" s="48"/>
      <c r="BY338" s="48"/>
      <c r="BZ338" s="48"/>
      <c r="CB338" s="48"/>
      <c r="CC338" s="48"/>
      <c r="CD338" s="48"/>
      <c r="CF338" s="48"/>
      <c r="CG338" s="48"/>
      <c r="CH338" s="48"/>
      <c r="CJ338" s="48"/>
      <c r="CK338" s="48"/>
      <c r="CL338" s="48"/>
      <c r="CN338" s="48"/>
      <c r="CO338" s="48"/>
      <c r="CP338" s="48"/>
      <c r="CR338" s="48"/>
      <c r="CS338" s="48"/>
      <c r="CT338" s="48"/>
      <c r="CV338" s="48"/>
      <c r="CW338" s="48"/>
      <c r="CX338" s="48"/>
      <c r="CZ338" s="48"/>
      <c r="DA338" s="48"/>
      <c r="DB338" s="48"/>
      <c r="DD338" s="48"/>
      <c r="DE338" s="48"/>
      <c r="DF338" s="48"/>
      <c r="DH338" s="48"/>
      <c r="DI338" s="48"/>
      <c r="DJ338" s="48"/>
      <c r="DL338" s="48"/>
      <c r="DM338" s="48"/>
      <c r="DN338" s="48"/>
      <c r="DP338" s="48"/>
      <c r="DQ338" s="48"/>
      <c r="DR338" s="48"/>
      <c r="DT338" s="48"/>
      <c r="DU338" s="48"/>
      <c r="DV338" s="48"/>
      <c r="DX338" s="48"/>
      <c r="DY338" s="48"/>
      <c r="DZ338" s="48"/>
      <c r="EB338" s="48"/>
      <c r="EC338" s="48"/>
      <c r="ED338" s="48"/>
      <c r="EF338" s="48"/>
      <c r="EG338" s="48"/>
      <c r="EH338" s="48"/>
      <c r="EJ338" s="48"/>
      <c r="EK338" s="48"/>
      <c r="EL338" s="48"/>
      <c r="EN338" s="48"/>
      <c r="EO338" s="48"/>
      <c r="EP338" s="48"/>
    </row>
    <row r="339" spans="1:146" s="50" customFormat="1" ht="15" hidden="1" customHeight="1" x14ac:dyDescent="0.2">
      <c r="A339" s="48"/>
      <c r="B339" s="59" t="s">
        <v>646</v>
      </c>
      <c r="C339" s="59" t="s">
        <v>647</v>
      </c>
      <c r="D339" s="60">
        <v>0</v>
      </c>
      <c r="E339" s="60">
        <v>0</v>
      </c>
      <c r="F339" s="60">
        <f t="shared" si="140"/>
        <v>0</v>
      </c>
      <c r="G339" s="60">
        <v>0</v>
      </c>
      <c r="H339" s="60">
        <v>0</v>
      </c>
      <c r="I339" s="60">
        <f t="shared" si="141"/>
        <v>0</v>
      </c>
      <c r="J339" s="60">
        <f t="shared" si="142"/>
        <v>0</v>
      </c>
      <c r="K339" s="48"/>
      <c r="L339" s="48"/>
      <c r="M339" s="86">
        <v>0</v>
      </c>
      <c r="N339" s="58">
        <f t="shared" si="133"/>
        <v>0</v>
      </c>
      <c r="P339" s="48"/>
      <c r="Q339" s="48"/>
      <c r="R339" s="48"/>
      <c r="T339" s="48"/>
      <c r="U339" s="48"/>
      <c r="V339" s="48"/>
      <c r="X339" s="48"/>
      <c r="Y339" s="48"/>
      <c r="Z339" s="48"/>
      <c r="AB339" s="48"/>
      <c r="AC339" s="48"/>
      <c r="AD339" s="48"/>
      <c r="AF339" s="48"/>
      <c r="AG339" s="48"/>
      <c r="AH339" s="48"/>
      <c r="AJ339" s="48"/>
      <c r="AK339" s="48"/>
      <c r="AL339" s="48"/>
      <c r="AN339" s="48"/>
      <c r="AO339" s="48"/>
      <c r="AP339" s="48"/>
      <c r="AR339" s="48"/>
      <c r="AS339" s="48"/>
      <c r="AT339" s="48"/>
      <c r="AV339" s="48"/>
      <c r="AW339" s="48"/>
      <c r="AX339" s="48"/>
      <c r="AZ339" s="48"/>
      <c r="BA339" s="48"/>
      <c r="BB339" s="48"/>
      <c r="BD339" s="48"/>
      <c r="BE339" s="48"/>
      <c r="BF339" s="48"/>
      <c r="BH339" s="48"/>
      <c r="BI339" s="48"/>
      <c r="BJ339" s="48"/>
      <c r="BL339" s="48"/>
      <c r="BM339" s="48"/>
      <c r="BN339" s="48"/>
      <c r="BP339" s="48"/>
      <c r="BQ339" s="48"/>
      <c r="BR339" s="48"/>
      <c r="BT339" s="48"/>
      <c r="BU339" s="48"/>
      <c r="BV339" s="48"/>
      <c r="BX339" s="48"/>
      <c r="BY339" s="48"/>
      <c r="BZ339" s="48"/>
      <c r="CB339" s="48"/>
      <c r="CC339" s="48"/>
      <c r="CD339" s="48"/>
      <c r="CF339" s="48"/>
      <c r="CG339" s="48"/>
      <c r="CH339" s="48"/>
      <c r="CJ339" s="48"/>
      <c r="CK339" s="48"/>
      <c r="CL339" s="48"/>
      <c r="CN339" s="48"/>
      <c r="CO339" s="48"/>
      <c r="CP339" s="48"/>
      <c r="CR339" s="48"/>
      <c r="CS339" s="48"/>
      <c r="CT339" s="48"/>
      <c r="CV339" s="48"/>
      <c r="CW339" s="48"/>
      <c r="CX339" s="48"/>
      <c r="CZ339" s="48"/>
      <c r="DA339" s="48"/>
      <c r="DB339" s="48"/>
      <c r="DD339" s="48"/>
      <c r="DE339" s="48"/>
      <c r="DF339" s="48"/>
      <c r="DH339" s="48"/>
      <c r="DI339" s="48"/>
      <c r="DJ339" s="48"/>
      <c r="DL339" s="48"/>
      <c r="DM339" s="48"/>
      <c r="DN339" s="48"/>
      <c r="DP339" s="48"/>
      <c r="DQ339" s="48"/>
      <c r="DR339" s="48"/>
      <c r="DT339" s="48"/>
      <c r="DU339" s="48"/>
      <c r="DV339" s="48"/>
      <c r="DX339" s="48"/>
      <c r="DY339" s="48"/>
      <c r="DZ339" s="48"/>
      <c r="EB339" s="48"/>
      <c r="EC339" s="48"/>
      <c r="ED339" s="48"/>
      <c r="EF339" s="48"/>
      <c r="EG339" s="48"/>
      <c r="EH339" s="48"/>
      <c r="EJ339" s="48"/>
      <c r="EK339" s="48"/>
      <c r="EL339" s="48"/>
      <c r="EN339" s="48"/>
      <c r="EO339" s="48"/>
      <c r="EP339" s="48"/>
    </row>
    <row r="340" spans="1:146" s="50" customFormat="1" ht="15" hidden="1" customHeight="1" x14ac:dyDescent="0.2">
      <c r="A340" s="48"/>
      <c r="B340" s="59" t="s">
        <v>648</v>
      </c>
      <c r="C340" s="59" t="s">
        <v>649</v>
      </c>
      <c r="D340" s="60">
        <v>0</v>
      </c>
      <c r="E340" s="60">
        <v>0</v>
      </c>
      <c r="F340" s="60">
        <f t="shared" si="140"/>
        <v>0</v>
      </c>
      <c r="G340" s="60">
        <v>0</v>
      </c>
      <c r="H340" s="60">
        <v>0</v>
      </c>
      <c r="I340" s="60">
        <f t="shared" si="141"/>
        <v>0</v>
      </c>
      <c r="J340" s="60">
        <f t="shared" si="142"/>
        <v>0</v>
      </c>
      <c r="K340" s="48"/>
      <c r="L340" s="48"/>
      <c r="M340" s="86">
        <v>0</v>
      </c>
      <c r="N340" s="58">
        <f t="shared" si="133"/>
        <v>0</v>
      </c>
      <c r="P340" s="48"/>
      <c r="Q340" s="48"/>
      <c r="R340" s="48"/>
      <c r="T340" s="48"/>
      <c r="U340" s="48"/>
      <c r="V340" s="48"/>
      <c r="X340" s="48"/>
      <c r="Y340" s="48"/>
      <c r="Z340" s="48"/>
      <c r="AB340" s="48"/>
      <c r="AC340" s="48"/>
      <c r="AD340" s="48"/>
      <c r="AF340" s="48"/>
      <c r="AG340" s="48"/>
      <c r="AH340" s="48"/>
      <c r="AJ340" s="48"/>
      <c r="AK340" s="48"/>
      <c r="AL340" s="48"/>
      <c r="AN340" s="48"/>
      <c r="AO340" s="48"/>
      <c r="AP340" s="48"/>
      <c r="AR340" s="48"/>
      <c r="AS340" s="48"/>
      <c r="AT340" s="48"/>
      <c r="AV340" s="48"/>
      <c r="AW340" s="48"/>
      <c r="AX340" s="48"/>
      <c r="AZ340" s="48"/>
      <c r="BA340" s="48"/>
      <c r="BB340" s="48"/>
      <c r="BD340" s="48"/>
      <c r="BE340" s="48"/>
      <c r="BF340" s="48"/>
      <c r="BH340" s="48"/>
      <c r="BI340" s="48"/>
      <c r="BJ340" s="48"/>
      <c r="BL340" s="48"/>
      <c r="BM340" s="48"/>
      <c r="BN340" s="48"/>
      <c r="BP340" s="48"/>
      <c r="BQ340" s="48"/>
      <c r="BR340" s="48"/>
      <c r="BT340" s="48"/>
      <c r="BU340" s="48"/>
      <c r="BV340" s="48"/>
      <c r="BX340" s="48"/>
      <c r="BY340" s="48"/>
      <c r="BZ340" s="48"/>
      <c r="CB340" s="48"/>
      <c r="CC340" s="48"/>
      <c r="CD340" s="48"/>
      <c r="CF340" s="48"/>
      <c r="CG340" s="48"/>
      <c r="CH340" s="48"/>
      <c r="CJ340" s="48"/>
      <c r="CK340" s="48"/>
      <c r="CL340" s="48"/>
      <c r="CN340" s="48"/>
      <c r="CO340" s="48"/>
      <c r="CP340" s="48"/>
      <c r="CR340" s="48"/>
      <c r="CS340" s="48"/>
      <c r="CT340" s="48"/>
      <c r="CV340" s="48"/>
      <c r="CW340" s="48"/>
      <c r="CX340" s="48"/>
      <c r="CZ340" s="48"/>
      <c r="DA340" s="48"/>
      <c r="DB340" s="48"/>
      <c r="DD340" s="48"/>
      <c r="DE340" s="48"/>
      <c r="DF340" s="48"/>
      <c r="DH340" s="48"/>
      <c r="DI340" s="48"/>
      <c r="DJ340" s="48"/>
      <c r="DL340" s="48"/>
      <c r="DM340" s="48"/>
      <c r="DN340" s="48"/>
      <c r="DP340" s="48"/>
      <c r="DQ340" s="48"/>
      <c r="DR340" s="48"/>
      <c r="DT340" s="48"/>
      <c r="DU340" s="48"/>
      <c r="DV340" s="48"/>
      <c r="DX340" s="48"/>
      <c r="DY340" s="48"/>
      <c r="DZ340" s="48"/>
      <c r="EB340" s="48"/>
      <c r="EC340" s="48"/>
      <c r="ED340" s="48"/>
      <c r="EF340" s="48"/>
      <c r="EG340" s="48"/>
      <c r="EH340" s="48"/>
      <c r="EJ340" s="48"/>
      <c r="EK340" s="48"/>
      <c r="EL340" s="48"/>
      <c r="EN340" s="48"/>
      <c r="EO340" s="48"/>
      <c r="EP340" s="48"/>
    </row>
    <row r="341" spans="1:146" s="50" customFormat="1" ht="15" hidden="1" customHeight="1" x14ac:dyDescent="0.2">
      <c r="A341" s="48"/>
      <c r="B341" s="59" t="s">
        <v>650</v>
      </c>
      <c r="C341" s="59" t="s">
        <v>651</v>
      </c>
      <c r="D341" s="60">
        <v>0</v>
      </c>
      <c r="E341" s="60">
        <v>0</v>
      </c>
      <c r="F341" s="60">
        <f t="shared" si="140"/>
        <v>0</v>
      </c>
      <c r="G341" s="60">
        <v>0</v>
      </c>
      <c r="H341" s="60">
        <v>0</v>
      </c>
      <c r="I341" s="60">
        <f t="shared" si="141"/>
        <v>0</v>
      </c>
      <c r="J341" s="60">
        <f t="shared" si="142"/>
        <v>0</v>
      </c>
      <c r="K341" s="48"/>
      <c r="L341" s="48"/>
      <c r="M341" s="86">
        <v>0</v>
      </c>
      <c r="N341" s="58">
        <f t="shared" si="133"/>
        <v>0</v>
      </c>
      <c r="P341" s="48"/>
      <c r="Q341" s="48"/>
      <c r="R341" s="48"/>
      <c r="T341" s="48"/>
      <c r="U341" s="48"/>
      <c r="V341" s="48"/>
      <c r="X341" s="48"/>
      <c r="Y341" s="48"/>
      <c r="Z341" s="48"/>
      <c r="AB341" s="48"/>
      <c r="AC341" s="48"/>
      <c r="AD341" s="48"/>
      <c r="AF341" s="48"/>
      <c r="AG341" s="48"/>
      <c r="AH341" s="48"/>
      <c r="AJ341" s="48"/>
      <c r="AK341" s="48"/>
      <c r="AL341" s="48"/>
      <c r="AN341" s="48"/>
      <c r="AO341" s="48"/>
      <c r="AP341" s="48"/>
      <c r="AR341" s="48"/>
      <c r="AS341" s="48"/>
      <c r="AT341" s="48"/>
      <c r="AV341" s="48"/>
      <c r="AW341" s="48"/>
      <c r="AX341" s="48"/>
      <c r="AZ341" s="48"/>
      <c r="BA341" s="48"/>
      <c r="BB341" s="48"/>
      <c r="BD341" s="48"/>
      <c r="BE341" s="48"/>
      <c r="BF341" s="48"/>
      <c r="BH341" s="48"/>
      <c r="BI341" s="48"/>
      <c r="BJ341" s="48"/>
      <c r="BL341" s="48"/>
      <c r="BM341" s="48"/>
      <c r="BN341" s="48"/>
      <c r="BP341" s="48"/>
      <c r="BQ341" s="48"/>
      <c r="BR341" s="48"/>
      <c r="BT341" s="48"/>
      <c r="BU341" s="48"/>
      <c r="BV341" s="48"/>
      <c r="BX341" s="48"/>
      <c r="BY341" s="48"/>
      <c r="BZ341" s="48"/>
      <c r="CB341" s="48"/>
      <c r="CC341" s="48"/>
      <c r="CD341" s="48"/>
      <c r="CF341" s="48"/>
      <c r="CG341" s="48"/>
      <c r="CH341" s="48"/>
      <c r="CJ341" s="48"/>
      <c r="CK341" s="48"/>
      <c r="CL341" s="48"/>
      <c r="CN341" s="48"/>
      <c r="CO341" s="48"/>
      <c r="CP341" s="48"/>
      <c r="CR341" s="48"/>
      <c r="CS341" s="48"/>
      <c r="CT341" s="48"/>
      <c r="CV341" s="48"/>
      <c r="CW341" s="48"/>
      <c r="CX341" s="48"/>
      <c r="CZ341" s="48"/>
      <c r="DA341" s="48"/>
      <c r="DB341" s="48"/>
      <c r="DD341" s="48"/>
      <c r="DE341" s="48"/>
      <c r="DF341" s="48"/>
      <c r="DH341" s="48"/>
      <c r="DI341" s="48"/>
      <c r="DJ341" s="48"/>
      <c r="DL341" s="48"/>
      <c r="DM341" s="48"/>
      <c r="DN341" s="48"/>
      <c r="DP341" s="48"/>
      <c r="DQ341" s="48"/>
      <c r="DR341" s="48"/>
      <c r="DT341" s="48"/>
      <c r="DU341" s="48"/>
      <c r="DV341" s="48"/>
      <c r="DX341" s="48"/>
      <c r="DY341" s="48"/>
      <c r="DZ341" s="48"/>
      <c r="EB341" s="48"/>
      <c r="EC341" s="48"/>
      <c r="ED341" s="48"/>
      <c r="EF341" s="48"/>
      <c r="EG341" s="48"/>
      <c r="EH341" s="48"/>
      <c r="EJ341" s="48"/>
      <c r="EK341" s="48"/>
      <c r="EL341" s="48"/>
      <c r="EN341" s="48"/>
      <c r="EO341" s="48"/>
      <c r="EP341" s="48"/>
    </row>
    <row r="342" spans="1:146" s="50" customFormat="1" ht="15" hidden="1" customHeight="1" x14ac:dyDescent="0.2">
      <c r="A342" s="48"/>
      <c r="B342" s="59" t="s">
        <v>652</v>
      </c>
      <c r="C342" s="59" t="s">
        <v>653</v>
      </c>
      <c r="D342" s="60">
        <v>0</v>
      </c>
      <c r="E342" s="60">
        <v>0</v>
      </c>
      <c r="F342" s="60">
        <f t="shared" si="140"/>
        <v>0</v>
      </c>
      <c r="G342" s="60">
        <v>0</v>
      </c>
      <c r="H342" s="60">
        <v>0</v>
      </c>
      <c r="I342" s="60">
        <f t="shared" si="141"/>
        <v>0</v>
      </c>
      <c r="J342" s="60">
        <f t="shared" si="142"/>
        <v>0</v>
      </c>
      <c r="K342" s="48"/>
      <c r="L342" s="48"/>
      <c r="M342" s="86">
        <v>0</v>
      </c>
      <c r="N342" s="58">
        <f t="shared" si="133"/>
        <v>0</v>
      </c>
      <c r="P342" s="48"/>
      <c r="Q342" s="48"/>
      <c r="R342" s="48"/>
      <c r="T342" s="48"/>
      <c r="U342" s="48"/>
      <c r="V342" s="48"/>
      <c r="X342" s="48"/>
      <c r="Y342" s="48"/>
      <c r="Z342" s="48"/>
      <c r="AB342" s="48"/>
      <c r="AC342" s="48"/>
      <c r="AD342" s="48"/>
      <c r="AF342" s="48"/>
      <c r="AG342" s="48"/>
      <c r="AH342" s="48"/>
      <c r="AJ342" s="48"/>
      <c r="AK342" s="48"/>
      <c r="AL342" s="48"/>
      <c r="AN342" s="48"/>
      <c r="AO342" s="48"/>
      <c r="AP342" s="48"/>
      <c r="AR342" s="48"/>
      <c r="AS342" s="48"/>
      <c r="AT342" s="48"/>
      <c r="AV342" s="48"/>
      <c r="AW342" s="48"/>
      <c r="AX342" s="48"/>
      <c r="AZ342" s="48"/>
      <c r="BA342" s="48"/>
      <c r="BB342" s="48"/>
      <c r="BD342" s="48"/>
      <c r="BE342" s="48"/>
      <c r="BF342" s="48"/>
      <c r="BH342" s="48"/>
      <c r="BI342" s="48"/>
      <c r="BJ342" s="48"/>
      <c r="BL342" s="48"/>
      <c r="BM342" s="48"/>
      <c r="BN342" s="48"/>
      <c r="BP342" s="48"/>
      <c r="BQ342" s="48"/>
      <c r="BR342" s="48"/>
      <c r="BT342" s="48"/>
      <c r="BU342" s="48"/>
      <c r="BV342" s="48"/>
      <c r="BX342" s="48"/>
      <c r="BY342" s="48"/>
      <c r="BZ342" s="48"/>
      <c r="CB342" s="48"/>
      <c r="CC342" s="48"/>
      <c r="CD342" s="48"/>
      <c r="CF342" s="48"/>
      <c r="CG342" s="48"/>
      <c r="CH342" s="48"/>
      <c r="CJ342" s="48"/>
      <c r="CK342" s="48"/>
      <c r="CL342" s="48"/>
      <c r="CN342" s="48"/>
      <c r="CO342" s="48"/>
      <c r="CP342" s="48"/>
      <c r="CR342" s="48"/>
      <c r="CS342" s="48"/>
      <c r="CT342" s="48"/>
      <c r="CV342" s="48"/>
      <c r="CW342" s="48"/>
      <c r="CX342" s="48"/>
      <c r="CZ342" s="48"/>
      <c r="DA342" s="48"/>
      <c r="DB342" s="48"/>
      <c r="DD342" s="48"/>
      <c r="DE342" s="48"/>
      <c r="DF342" s="48"/>
      <c r="DH342" s="48"/>
      <c r="DI342" s="48"/>
      <c r="DJ342" s="48"/>
      <c r="DL342" s="48"/>
      <c r="DM342" s="48"/>
      <c r="DN342" s="48"/>
      <c r="DP342" s="48"/>
      <c r="DQ342" s="48"/>
      <c r="DR342" s="48"/>
      <c r="DT342" s="48"/>
      <c r="DU342" s="48"/>
      <c r="DV342" s="48"/>
      <c r="DX342" s="48"/>
      <c r="DY342" s="48"/>
      <c r="DZ342" s="48"/>
      <c r="EB342" s="48"/>
      <c r="EC342" s="48"/>
      <c r="ED342" s="48"/>
      <c r="EF342" s="48"/>
      <c r="EG342" s="48"/>
      <c r="EH342" s="48"/>
      <c r="EJ342" s="48"/>
      <c r="EK342" s="48"/>
      <c r="EL342" s="48"/>
      <c r="EN342" s="48"/>
      <c r="EO342" s="48"/>
      <c r="EP342" s="48"/>
    </row>
    <row r="343" spans="1:146" s="57" customFormat="1" ht="15" hidden="1" customHeight="1" x14ac:dyDescent="0.2">
      <c r="A343" s="53"/>
      <c r="B343" s="55" t="s">
        <v>654</v>
      </c>
      <c r="C343" s="55" t="s">
        <v>655</v>
      </c>
      <c r="D343" s="56">
        <v>0</v>
      </c>
      <c r="E343" s="56">
        <v>0</v>
      </c>
      <c r="F343" s="56">
        <v>0</v>
      </c>
      <c r="G343" s="56">
        <v>0</v>
      </c>
      <c r="H343" s="56">
        <v>0</v>
      </c>
      <c r="I343" s="56">
        <v>0</v>
      </c>
      <c r="J343" s="56">
        <v>0</v>
      </c>
      <c r="K343" s="53"/>
      <c r="L343" s="53"/>
      <c r="M343" s="58">
        <v>0</v>
      </c>
      <c r="N343" s="58">
        <f t="shared" si="133"/>
        <v>0</v>
      </c>
      <c r="P343" s="53"/>
      <c r="Q343" s="53"/>
      <c r="R343" s="53"/>
      <c r="T343" s="53"/>
      <c r="U343" s="53"/>
      <c r="V343" s="53"/>
      <c r="X343" s="53"/>
      <c r="Y343" s="53"/>
      <c r="Z343" s="53"/>
      <c r="AB343" s="53"/>
      <c r="AC343" s="53"/>
      <c r="AD343" s="53"/>
      <c r="AF343" s="53"/>
      <c r="AG343" s="53"/>
      <c r="AH343" s="53"/>
      <c r="AJ343" s="53"/>
      <c r="AK343" s="53"/>
      <c r="AL343" s="53"/>
      <c r="AN343" s="53"/>
      <c r="AO343" s="53"/>
      <c r="AP343" s="53"/>
      <c r="AR343" s="53"/>
      <c r="AS343" s="53"/>
      <c r="AT343" s="53"/>
      <c r="AV343" s="53"/>
      <c r="AW343" s="53"/>
      <c r="AX343" s="53"/>
      <c r="AZ343" s="53"/>
      <c r="BA343" s="53"/>
      <c r="BB343" s="53"/>
      <c r="BD343" s="53"/>
      <c r="BE343" s="53"/>
      <c r="BF343" s="53"/>
      <c r="BH343" s="53"/>
      <c r="BI343" s="53"/>
      <c r="BJ343" s="53"/>
      <c r="BL343" s="53"/>
      <c r="BM343" s="53"/>
      <c r="BN343" s="53"/>
      <c r="BP343" s="53"/>
      <c r="BQ343" s="53"/>
      <c r="BR343" s="53"/>
      <c r="BT343" s="53"/>
      <c r="BU343" s="53"/>
      <c r="BV343" s="53"/>
      <c r="BX343" s="53"/>
      <c r="BY343" s="53"/>
      <c r="BZ343" s="53"/>
      <c r="CB343" s="53"/>
      <c r="CC343" s="53"/>
      <c r="CD343" s="53"/>
      <c r="CF343" s="53"/>
      <c r="CG343" s="53"/>
      <c r="CH343" s="53"/>
      <c r="CJ343" s="53"/>
      <c r="CK343" s="53"/>
      <c r="CL343" s="53"/>
      <c r="CN343" s="53"/>
      <c r="CO343" s="53"/>
      <c r="CP343" s="53"/>
      <c r="CR343" s="53"/>
      <c r="CS343" s="53"/>
      <c r="CT343" s="53"/>
      <c r="CV343" s="53"/>
      <c r="CW343" s="53"/>
      <c r="CX343" s="53"/>
      <c r="CZ343" s="53"/>
      <c r="DA343" s="53"/>
      <c r="DB343" s="53"/>
      <c r="DD343" s="53"/>
      <c r="DE343" s="53"/>
      <c r="DF343" s="53"/>
      <c r="DH343" s="53"/>
      <c r="DI343" s="53"/>
      <c r="DJ343" s="53"/>
      <c r="DL343" s="53"/>
      <c r="DM343" s="53"/>
      <c r="DN343" s="53"/>
      <c r="DP343" s="53"/>
      <c r="DQ343" s="53"/>
      <c r="DR343" s="53"/>
      <c r="DT343" s="53"/>
      <c r="DU343" s="53"/>
      <c r="DV343" s="53"/>
      <c r="DX343" s="53"/>
      <c r="DY343" s="53"/>
      <c r="DZ343" s="53"/>
      <c r="EB343" s="53"/>
      <c r="EC343" s="53"/>
      <c r="ED343" s="53"/>
      <c r="EF343" s="53"/>
      <c r="EG343" s="53"/>
      <c r="EH343" s="53"/>
      <c r="EJ343" s="53"/>
      <c r="EK343" s="53"/>
      <c r="EL343" s="53"/>
      <c r="EN343" s="53"/>
      <c r="EO343" s="53"/>
      <c r="EP343" s="53"/>
    </row>
    <row r="344" spans="1:146" s="57" customFormat="1" ht="15" hidden="1" customHeight="1" x14ac:dyDescent="0.2">
      <c r="A344" s="53"/>
      <c r="B344" s="55" t="s">
        <v>656</v>
      </c>
      <c r="C344" s="55" t="s">
        <v>657</v>
      </c>
      <c r="D344" s="56">
        <v>0</v>
      </c>
      <c r="E344" s="56">
        <v>0</v>
      </c>
      <c r="F344" s="56">
        <v>0</v>
      </c>
      <c r="G344" s="56">
        <v>0</v>
      </c>
      <c r="H344" s="56">
        <v>0</v>
      </c>
      <c r="I344" s="56">
        <v>0</v>
      </c>
      <c r="J344" s="56">
        <v>0</v>
      </c>
      <c r="K344" s="53"/>
      <c r="L344" s="53"/>
      <c r="M344" s="58">
        <v>0</v>
      </c>
      <c r="N344" s="58">
        <f t="shared" si="133"/>
        <v>0</v>
      </c>
      <c r="P344" s="53"/>
      <c r="Q344" s="53"/>
      <c r="R344" s="53"/>
      <c r="T344" s="53"/>
      <c r="U344" s="53"/>
      <c r="V344" s="53"/>
      <c r="X344" s="53"/>
      <c r="Y344" s="53"/>
      <c r="Z344" s="53"/>
      <c r="AB344" s="53"/>
      <c r="AC344" s="53"/>
      <c r="AD344" s="53"/>
      <c r="AF344" s="53"/>
      <c r="AG344" s="53"/>
      <c r="AH344" s="53"/>
      <c r="AJ344" s="53"/>
      <c r="AK344" s="53"/>
      <c r="AL344" s="53"/>
      <c r="AN344" s="53"/>
      <c r="AO344" s="53"/>
      <c r="AP344" s="53"/>
      <c r="AR344" s="53"/>
      <c r="AS344" s="53"/>
      <c r="AT344" s="53"/>
      <c r="AV344" s="53"/>
      <c r="AW344" s="53"/>
      <c r="AX344" s="53"/>
      <c r="AZ344" s="53"/>
      <c r="BA344" s="53"/>
      <c r="BB344" s="53"/>
      <c r="BD344" s="53"/>
      <c r="BE344" s="53"/>
      <c r="BF344" s="53"/>
      <c r="BH344" s="53"/>
      <c r="BI344" s="53"/>
      <c r="BJ344" s="53"/>
      <c r="BL344" s="53"/>
      <c r="BM344" s="53"/>
      <c r="BN344" s="53"/>
      <c r="BP344" s="53"/>
      <c r="BQ344" s="53"/>
      <c r="BR344" s="53"/>
      <c r="BT344" s="53"/>
      <c r="BU344" s="53"/>
      <c r="BV344" s="53"/>
      <c r="BX344" s="53"/>
      <c r="BY344" s="53"/>
      <c r="BZ344" s="53"/>
      <c r="CB344" s="53"/>
      <c r="CC344" s="53"/>
      <c r="CD344" s="53"/>
      <c r="CF344" s="53"/>
      <c r="CG344" s="53"/>
      <c r="CH344" s="53"/>
      <c r="CJ344" s="53"/>
      <c r="CK344" s="53"/>
      <c r="CL344" s="53"/>
      <c r="CN344" s="53"/>
      <c r="CO344" s="53"/>
      <c r="CP344" s="53"/>
      <c r="CR344" s="53"/>
      <c r="CS344" s="53"/>
      <c r="CT344" s="53"/>
      <c r="CV344" s="53"/>
      <c r="CW344" s="53"/>
      <c r="CX344" s="53"/>
      <c r="CZ344" s="53"/>
      <c r="DA344" s="53"/>
      <c r="DB344" s="53"/>
      <c r="DD344" s="53"/>
      <c r="DE344" s="53"/>
      <c r="DF344" s="53"/>
      <c r="DH344" s="53"/>
      <c r="DI344" s="53"/>
      <c r="DJ344" s="53"/>
      <c r="DL344" s="53"/>
      <c r="DM344" s="53"/>
      <c r="DN344" s="53"/>
      <c r="DP344" s="53"/>
      <c r="DQ344" s="53"/>
      <c r="DR344" s="53"/>
      <c r="DT344" s="53"/>
      <c r="DU344" s="53"/>
      <c r="DV344" s="53"/>
      <c r="DX344" s="53"/>
      <c r="DY344" s="53"/>
      <c r="DZ344" s="53"/>
      <c r="EB344" s="53"/>
      <c r="EC344" s="53"/>
      <c r="ED344" s="53"/>
      <c r="EF344" s="53"/>
      <c r="EG344" s="53"/>
      <c r="EH344" s="53"/>
      <c r="EJ344" s="53"/>
      <c r="EK344" s="53"/>
      <c r="EL344" s="53"/>
      <c r="EN344" s="53"/>
      <c r="EO344" s="53"/>
      <c r="EP344" s="53"/>
    </row>
    <row r="345" spans="1:146" s="57" customFormat="1" ht="15" hidden="1" customHeight="1" x14ac:dyDescent="0.2">
      <c r="A345" s="53"/>
      <c r="B345" s="55" t="s">
        <v>658</v>
      </c>
      <c r="C345" s="55" t="s">
        <v>659</v>
      </c>
      <c r="D345" s="56">
        <v>0</v>
      </c>
      <c r="E345" s="56">
        <v>0</v>
      </c>
      <c r="F345" s="56">
        <v>0</v>
      </c>
      <c r="G345" s="56">
        <v>0</v>
      </c>
      <c r="H345" s="56">
        <v>0</v>
      </c>
      <c r="I345" s="56">
        <v>0</v>
      </c>
      <c r="J345" s="56">
        <v>0</v>
      </c>
      <c r="K345" s="53"/>
      <c r="L345" s="53"/>
      <c r="M345" s="58">
        <v>0</v>
      </c>
      <c r="N345" s="58">
        <f t="shared" si="133"/>
        <v>0</v>
      </c>
      <c r="P345" s="53"/>
      <c r="Q345" s="53"/>
      <c r="R345" s="53"/>
      <c r="T345" s="53"/>
      <c r="U345" s="53"/>
      <c r="V345" s="53"/>
      <c r="X345" s="53"/>
      <c r="Y345" s="53"/>
      <c r="Z345" s="53"/>
      <c r="AB345" s="53"/>
      <c r="AC345" s="53"/>
      <c r="AD345" s="53"/>
      <c r="AF345" s="53"/>
      <c r="AG345" s="53"/>
      <c r="AH345" s="53"/>
      <c r="AJ345" s="53"/>
      <c r="AK345" s="53"/>
      <c r="AL345" s="53"/>
      <c r="AN345" s="53"/>
      <c r="AO345" s="53"/>
      <c r="AP345" s="53"/>
      <c r="AR345" s="53"/>
      <c r="AS345" s="53"/>
      <c r="AT345" s="53"/>
      <c r="AV345" s="53"/>
      <c r="AW345" s="53"/>
      <c r="AX345" s="53"/>
      <c r="AZ345" s="53"/>
      <c r="BA345" s="53"/>
      <c r="BB345" s="53"/>
      <c r="BD345" s="53"/>
      <c r="BE345" s="53"/>
      <c r="BF345" s="53"/>
      <c r="BH345" s="53"/>
      <c r="BI345" s="53"/>
      <c r="BJ345" s="53"/>
      <c r="BL345" s="53"/>
      <c r="BM345" s="53"/>
      <c r="BN345" s="53"/>
      <c r="BP345" s="53"/>
      <c r="BQ345" s="53"/>
      <c r="BR345" s="53"/>
      <c r="BT345" s="53"/>
      <c r="BU345" s="53"/>
      <c r="BV345" s="53"/>
      <c r="BX345" s="53"/>
      <c r="BY345" s="53"/>
      <c r="BZ345" s="53"/>
      <c r="CB345" s="53"/>
      <c r="CC345" s="53"/>
      <c r="CD345" s="53"/>
      <c r="CF345" s="53"/>
      <c r="CG345" s="53"/>
      <c r="CH345" s="53"/>
      <c r="CJ345" s="53"/>
      <c r="CK345" s="53"/>
      <c r="CL345" s="53"/>
      <c r="CN345" s="53"/>
      <c r="CO345" s="53"/>
      <c r="CP345" s="53"/>
      <c r="CR345" s="53"/>
      <c r="CS345" s="53"/>
      <c r="CT345" s="53"/>
      <c r="CV345" s="53"/>
      <c r="CW345" s="53"/>
      <c r="CX345" s="53"/>
      <c r="CZ345" s="53"/>
      <c r="DA345" s="53"/>
      <c r="DB345" s="53"/>
      <c r="DD345" s="53"/>
      <c r="DE345" s="53"/>
      <c r="DF345" s="53"/>
      <c r="DH345" s="53"/>
      <c r="DI345" s="53"/>
      <c r="DJ345" s="53"/>
      <c r="DL345" s="53"/>
      <c r="DM345" s="53"/>
      <c r="DN345" s="53"/>
      <c r="DP345" s="53"/>
      <c r="DQ345" s="53"/>
      <c r="DR345" s="53"/>
      <c r="DT345" s="53"/>
      <c r="DU345" s="53"/>
      <c r="DV345" s="53"/>
      <c r="DX345" s="53"/>
      <c r="DY345" s="53"/>
      <c r="DZ345" s="53"/>
      <c r="EB345" s="53"/>
      <c r="EC345" s="53"/>
      <c r="ED345" s="53"/>
      <c r="EF345" s="53"/>
      <c r="EG345" s="53"/>
      <c r="EH345" s="53"/>
      <c r="EJ345" s="53"/>
      <c r="EK345" s="53"/>
      <c r="EL345" s="53"/>
      <c r="EN345" s="53"/>
      <c r="EO345" s="53"/>
      <c r="EP345" s="53"/>
    </row>
    <row r="346" spans="1:146" s="57" customFormat="1" ht="15" hidden="1" customHeight="1" x14ac:dyDescent="0.2">
      <c r="A346" s="53"/>
      <c r="B346" s="55" t="s">
        <v>660</v>
      </c>
      <c r="C346" s="55" t="s">
        <v>661</v>
      </c>
      <c r="D346" s="56">
        <f t="shared" ref="D346:J346" si="143">+D347</f>
        <v>0</v>
      </c>
      <c r="E346" s="56">
        <f t="shared" si="143"/>
        <v>0</v>
      </c>
      <c r="F346" s="56">
        <f t="shared" si="143"/>
        <v>0</v>
      </c>
      <c r="G346" s="56">
        <f t="shared" si="143"/>
        <v>0</v>
      </c>
      <c r="H346" s="56">
        <f t="shared" si="143"/>
        <v>0</v>
      </c>
      <c r="I346" s="56">
        <f t="shared" si="143"/>
        <v>0</v>
      </c>
      <c r="J346" s="56">
        <f t="shared" si="143"/>
        <v>0</v>
      </c>
      <c r="K346" s="53"/>
      <c r="L346" s="53"/>
      <c r="M346" s="58">
        <v>0</v>
      </c>
      <c r="N346" s="58">
        <f t="shared" si="133"/>
        <v>0</v>
      </c>
      <c r="P346" s="53"/>
      <c r="Q346" s="53"/>
      <c r="R346" s="53"/>
      <c r="T346" s="53"/>
      <c r="U346" s="53"/>
      <c r="V346" s="53"/>
      <c r="X346" s="53"/>
      <c r="Y346" s="53"/>
      <c r="Z346" s="53"/>
      <c r="AB346" s="53"/>
      <c r="AC346" s="53"/>
      <c r="AD346" s="53"/>
      <c r="AF346" s="53"/>
      <c r="AG346" s="53"/>
      <c r="AH346" s="53"/>
      <c r="AJ346" s="53"/>
      <c r="AK346" s="53"/>
      <c r="AL346" s="53"/>
      <c r="AN346" s="53"/>
      <c r="AO346" s="53"/>
      <c r="AP346" s="53"/>
      <c r="AR346" s="53"/>
      <c r="AS346" s="53"/>
      <c r="AT346" s="53"/>
      <c r="AV346" s="53"/>
      <c r="AW346" s="53"/>
      <c r="AX346" s="53"/>
      <c r="AZ346" s="53"/>
      <c r="BA346" s="53"/>
      <c r="BB346" s="53"/>
      <c r="BD346" s="53"/>
      <c r="BE346" s="53"/>
      <c r="BF346" s="53"/>
      <c r="BH346" s="53"/>
      <c r="BI346" s="53"/>
      <c r="BJ346" s="53"/>
      <c r="BL346" s="53"/>
      <c r="BM346" s="53"/>
      <c r="BN346" s="53"/>
      <c r="BP346" s="53"/>
      <c r="BQ346" s="53"/>
      <c r="BR346" s="53"/>
      <c r="BT346" s="53"/>
      <c r="BU346" s="53"/>
      <c r="BV346" s="53"/>
      <c r="BX346" s="53"/>
      <c r="BY346" s="53"/>
      <c r="BZ346" s="53"/>
      <c r="CB346" s="53"/>
      <c r="CC346" s="53"/>
      <c r="CD346" s="53"/>
      <c r="CF346" s="53"/>
      <c r="CG346" s="53"/>
      <c r="CH346" s="53"/>
      <c r="CJ346" s="53"/>
      <c r="CK346" s="53"/>
      <c r="CL346" s="53"/>
      <c r="CN346" s="53"/>
      <c r="CO346" s="53"/>
      <c r="CP346" s="53"/>
      <c r="CR346" s="53"/>
      <c r="CS346" s="53"/>
      <c r="CT346" s="53"/>
      <c r="CV346" s="53"/>
      <c r="CW346" s="53"/>
      <c r="CX346" s="53"/>
      <c r="CZ346" s="53"/>
      <c r="DA346" s="53"/>
      <c r="DB346" s="53"/>
      <c r="DD346" s="53"/>
      <c r="DE346" s="53"/>
      <c r="DF346" s="53"/>
      <c r="DH346" s="53"/>
      <c r="DI346" s="53"/>
      <c r="DJ346" s="53"/>
      <c r="DL346" s="53"/>
      <c r="DM346" s="53"/>
      <c r="DN346" s="53"/>
      <c r="DP346" s="53"/>
      <c r="DQ346" s="53"/>
      <c r="DR346" s="53"/>
      <c r="DT346" s="53"/>
      <c r="DU346" s="53"/>
      <c r="DV346" s="53"/>
      <c r="DX346" s="53"/>
      <c r="DY346" s="53"/>
      <c r="DZ346" s="53"/>
      <c r="EB346" s="53"/>
      <c r="EC346" s="53"/>
      <c r="ED346" s="53"/>
      <c r="EF346" s="53"/>
      <c r="EG346" s="53"/>
      <c r="EH346" s="53"/>
      <c r="EJ346" s="53"/>
      <c r="EK346" s="53"/>
      <c r="EL346" s="53"/>
      <c r="EN346" s="53"/>
      <c r="EO346" s="53"/>
      <c r="EP346" s="53"/>
    </row>
    <row r="347" spans="1:146" s="50" customFormat="1" ht="15" hidden="1" customHeight="1" x14ac:dyDescent="0.2">
      <c r="A347" s="48"/>
      <c r="B347" s="59" t="s">
        <v>662</v>
      </c>
      <c r="C347" s="59" t="s">
        <v>663</v>
      </c>
      <c r="D347" s="60">
        <v>0</v>
      </c>
      <c r="E347" s="60">
        <v>0</v>
      </c>
      <c r="F347" s="60">
        <f>+D347+E347</f>
        <v>0</v>
      </c>
      <c r="G347" s="60">
        <v>0</v>
      </c>
      <c r="H347" s="60">
        <v>0</v>
      </c>
      <c r="I347" s="60">
        <f t="shared" ref="I347:I355" si="144">+G347+H347</f>
        <v>0</v>
      </c>
      <c r="J347" s="60">
        <f t="shared" ref="J347:J355" si="145">+F347-I347</f>
        <v>0</v>
      </c>
      <c r="K347" s="48"/>
      <c r="L347" s="48"/>
      <c r="M347" s="86">
        <v>0</v>
      </c>
      <c r="N347" s="58">
        <f t="shared" si="133"/>
        <v>0</v>
      </c>
      <c r="P347" s="48"/>
      <c r="Q347" s="48"/>
      <c r="R347" s="48"/>
      <c r="T347" s="48"/>
      <c r="U347" s="48"/>
      <c r="V347" s="48"/>
      <c r="X347" s="48"/>
      <c r="Y347" s="48"/>
      <c r="Z347" s="48"/>
      <c r="AB347" s="48"/>
      <c r="AC347" s="48"/>
      <c r="AD347" s="48"/>
      <c r="AF347" s="48"/>
      <c r="AG347" s="48"/>
      <c r="AH347" s="48"/>
      <c r="AJ347" s="48"/>
      <c r="AK347" s="48"/>
      <c r="AL347" s="48"/>
      <c r="AN347" s="48"/>
      <c r="AO347" s="48"/>
      <c r="AP347" s="48"/>
      <c r="AR347" s="48"/>
      <c r="AS347" s="48"/>
      <c r="AT347" s="48"/>
      <c r="AV347" s="48"/>
      <c r="AW347" s="48"/>
      <c r="AX347" s="48"/>
      <c r="AZ347" s="48"/>
      <c r="BA347" s="48"/>
      <c r="BB347" s="48"/>
      <c r="BD347" s="48"/>
      <c r="BE347" s="48"/>
      <c r="BF347" s="48"/>
      <c r="BH347" s="48"/>
      <c r="BI347" s="48"/>
      <c r="BJ347" s="48"/>
      <c r="BL347" s="48"/>
      <c r="BM347" s="48"/>
      <c r="BN347" s="48"/>
      <c r="BP347" s="48"/>
      <c r="BQ347" s="48"/>
      <c r="BR347" s="48"/>
      <c r="BT347" s="48"/>
      <c r="BU347" s="48"/>
      <c r="BV347" s="48"/>
      <c r="BX347" s="48"/>
      <c r="BY347" s="48"/>
      <c r="BZ347" s="48"/>
      <c r="CB347" s="48"/>
      <c r="CC347" s="48"/>
      <c r="CD347" s="48"/>
      <c r="CF347" s="48"/>
      <c r="CG347" s="48"/>
      <c r="CH347" s="48"/>
      <c r="CJ347" s="48"/>
      <c r="CK347" s="48"/>
      <c r="CL347" s="48"/>
      <c r="CN347" s="48"/>
      <c r="CO347" s="48"/>
      <c r="CP347" s="48"/>
      <c r="CR347" s="48"/>
      <c r="CS347" s="48"/>
      <c r="CT347" s="48"/>
      <c r="CV347" s="48"/>
      <c r="CW347" s="48"/>
      <c r="CX347" s="48"/>
      <c r="CZ347" s="48"/>
      <c r="DA347" s="48"/>
      <c r="DB347" s="48"/>
      <c r="DD347" s="48"/>
      <c r="DE347" s="48"/>
      <c r="DF347" s="48"/>
      <c r="DH347" s="48"/>
      <c r="DI347" s="48"/>
      <c r="DJ347" s="48"/>
      <c r="DL347" s="48"/>
      <c r="DM347" s="48"/>
      <c r="DN347" s="48"/>
      <c r="DP347" s="48"/>
      <c r="DQ347" s="48"/>
      <c r="DR347" s="48"/>
      <c r="DT347" s="48"/>
      <c r="DU347" s="48"/>
      <c r="DV347" s="48"/>
      <c r="DX347" s="48"/>
      <c r="DY347" s="48"/>
      <c r="DZ347" s="48"/>
      <c r="EB347" s="48"/>
      <c r="EC347" s="48"/>
      <c r="ED347" s="48"/>
      <c r="EF347" s="48"/>
      <c r="EG347" s="48"/>
      <c r="EH347" s="48"/>
      <c r="EJ347" s="48"/>
      <c r="EK347" s="48"/>
      <c r="EL347" s="48"/>
      <c r="EN347" s="48"/>
      <c r="EO347" s="48"/>
      <c r="EP347" s="48"/>
    </row>
    <row r="348" spans="1:146" s="57" customFormat="1" ht="15" hidden="1" customHeight="1" x14ac:dyDescent="0.2">
      <c r="A348" s="53"/>
      <c r="B348" s="55" t="s">
        <v>664</v>
      </c>
      <c r="C348" s="55" t="s">
        <v>665</v>
      </c>
      <c r="D348" s="56">
        <f t="shared" ref="D348:J348" si="146">+D349+D350</f>
        <v>0</v>
      </c>
      <c r="E348" s="56">
        <f t="shared" si="146"/>
        <v>0</v>
      </c>
      <c r="F348" s="56">
        <f t="shared" si="146"/>
        <v>0</v>
      </c>
      <c r="G348" s="56">
        <f t="shared" si="146"/>
        <v>0</v>
      </c>
      <c r="H348" s="56">
        <f t="shared" si="146"/>
        <v>0</v>
      </c>
      <c r="I348" s="56">
        <f t="shared" si="146"/>
        <v>0</v>
      </c>
      <c r="J348" s="56">
        <f t="shared" si="146"/>
        <v>0</v>
      </c>
      <c r="K348" s="53"/>
      <c r="L348" s="53"/>
      <c r="M348" s="58">
        <v>0</v>
      </c>
      <c r="N348" s="58">
        <f t="shared" si="133"/>
        <v>0</v>
      </c>
      <c r="P348" s="53"/>
      <c r="Q348" s="53"/>
      <c r="R348" s="53"/>
      <c r="T348" s="53"/>
      <c r="U348" s="53"/>
      <c r="V348" s="53"/>
      <c r="X348" s="53"/>
      <c r="Y348" s="53"/>
      <c r="Z348" s="53"/>
      <c r="AB348" s="53"/>
      <c r="AC348" s="53"/>
      <c r="AD348" s="53"/>
      <c r="AF348" s="53"/>
      <c r="AG348" s="53"/>
      <c r="AH348" s="53"/>
      <c r="AJ348" s="53"/>
      <c r="AK348" s="53"/>
      <c r="AL348" s="53"/>
      <c r="AN348" s="53"/>
      <c r="AO348" s="53"/>
      <c r="AP348" s="53"/>
      <c r="AR348" s="53"/>
      <c r="AS348" s="53"/>
      <c r="AT348" s="53"/>
      <c r="AV348" s="53"/>
      <c r="AW348" s="53"/>
      <c r="AX348" s="53"/>
      <c r="AZ348" s="53"/>
      <c r="BA348" s="53"/>
      <c r="BB348" s="53"/>
      <c r="BD348" s="53"/>
      <c r="BE348" s="53"/>
      <c r="BF348" s="53"/>
      <c r="BH348" s="53"/>
      <c r="BI348" s="53"/>
      <c r="BJ348" s="53"/>
      <c r="BL348" s="53"/>
      <c r="BM348" s="53"/>
      <c r="BN348" s="53"/>
      <c r="BP348" s="53"/>
      <c r="BQ348" s="53"/>
      <c r="BR348" s="53"/>
      <c r="BT348" s="53"/>
      <c r="BU348" s="53"/>
      <c r="BV348" s="53"/>
      <c r="BX348" s="53"/>
      <c r="BY348" s="53"/>
      <c r="BZ348" s="53"/>
      <c r="CB348" s="53"/>
      <c r="CC348" s="53"/>
      <c r="CD348" s="53"/>
      <c r="CF348" s="53"/>
      <c r="CG348" s="53"/>
      <c r="CH348" s="53"/>
      <c r="CJ348" s="53"/>
      <c r="CK348" s="53"/>
      <c r="CL348" s="53"/>
      <c r="CN348" s="53"/>
      <c r="CO348" s="53"/>
      <c r="CP348" s="53"/>
      <c r="CR348" s="53"/>
      <c r="CS348" s="53"/>
      <c r="CT348" s="53"/>
      <c r="CV348" s="53"/>
      <c r="CW348" s="53"/>
      <c r="CX348" s="53"/>
      <c r="CZ348" s="53"/>
      <c r="DA348" s="53"/>
      <c r="DB348" s="53"/>
      <c r="DD348" s="53"/>
      <c r="DE348" s="53"/>
      <c r="DF348" s="53"/>
      <c r="DH348" s="53"/>
      <c r="DI348" s="53"/>
      <c r="DJ348" s="53"/>
      <c r="DL348" s="53"/>
      <c r="DM348" s="53"/>
      <c r="DN348" s="53"/>
      <c r="DP348" s="53"/>
      <c r="DQ348" s="53"/>
      <c r="DR348" s="53"/>
      <c r="DT348" s="53"/>
      <c r="DU348" s="53"/>
      <c r="DV348" s="53"/>
      <c r="DX348" s="53"/>
      <c r="DY348" s="53"/>
      <c r="DZ348" s="53"/>
      <c r="EB348" s="53"/>
      <c r="EC348" s="53"/>
      <c r="ED348" s="53"/>
      <c r="EF348" s="53"/>
      <c r="EG348" s="53"/>
      <c r="EH348" s="53"/>
      <c r="EJ348" s="53"/>
      <c r="EK348" s="53"/>
      <c r="EL348" s="53"/>
      <c r="EN348" s="53"/>
      <c r="EO348" s="53"/>
      <c r="EP348" s="53"/>
    </row>
    <row r="349" spans="1:146" s="50" customFormat="1" ht="15" hidden="1" customHeight="1" x14ac:dyDescent="0.2">
      <c r="A349" s="48"/>
      <c r="B349" s="59" t="s">
        <v>666</v>
      </c>
      <c r="C349" s="59" t="s">
        <v>634</v>
      </c>
      <c r="D349" s="60">
        <v>0</v>
      </c>
      <c r="E349" s="60">
        <v>0</v>
      </c>
      <c r="F349" s="60">
        <f>+D349+E349</f>
        <v>0</v>
      </c>
      <c r="G349" s="60">
        <v>0</v>
      </c>
      <c r="H349" s="60">
        <v>0</v>
      </c>
      <c r="I349" s="60">
        <f t="shared" si="144"/>
        <v>0</v>
      </c>
      <c r="J349" s="60">
        <f t="shared" si="145"/>
        <v>0</v>
      </c>
      <c r="K349" s="48"/>
      <c r="L349" s="48"/>
      <c r="M349" s="86">
        <v>0</v>
      </c>
      <c r="N349" s="58">
        <f t="shared" si="133"/>
        <v>0</v>
      </c>
      <c r="P349" s="48"/>
      <c r="Q349" s="48"/>
      <c r="R349" s="48"/>
      <c r="T349" s="48"/>
      <c r="U349" s="48"/>
      <c r="V349" s="48"/>
      <c r="X349" s="48"/>
      <c r="Y349" s="48"/>
      <c r="Z349" s="48"/>
      <c r="AB349" s="48"/>
      <c r="AC349" s="48"/>
      <c r="AD349" s="48"/>
      <c r="AF349" s="48"/>
      <c r="AG349" s="48"/>
      <c r="AH349" s="48"/>
      <c r="AJ349" s="48"/>
      <c r="AK349" s="48"/>
      <c r="AL349" s="48"/>
      <c r="AN349" s="48"/>
      <c r="AO349" s="48"/>
      <c r="AP349" s="48"/>
      <c r="AR349" s="48"/>
      <c r="AS349" s="48"/>
      <c r="AT349" s="48"/>
      <c r="AV349" s="48"/>
      <c r="AW349" s="48"/>
      <c r="AX349" s="48"/>
      <c r="AZ349" s="48"/>
      <c r="BA349" s="48"/>
      <c r="BB349" s="48"/>
      <c r="BD349" s="48"/>
      <c r="BE349" s="48"/>
      <c r="BF349" s="48"/>
      <c r="BH349" s="48"/>
      <c r="BI349" s="48"/>
      <c r="BJ349" s="48"/>
      <c r="BL349" s="48"/>
      <c r="BM349" s="48"/>
      <c r="BN349" s="48"/>
      <c r="BP349" s="48"/>
      <c r="BQ349" s="48"/>
      <c r="BR349" s="48"/>
      <c r="BT349" s="48"/>
      <c r="BU349" s="48"/>
      <c r="BV349" s="48"/>
      <c r="BX349" s="48"/>
      <c r="BY349" s="48"/>
      <c r="BZ349" s="48"/>
      <c r="CB349" s="48"/>
      <c r="CC349" s="48"/>
      <c r="CD349" s="48"/>
      <c r="CF349" s="48"/>
      <c r="CG349" s="48"/>
      <c r="CH349" s="48"/>
      <c r="CJ349" s="48"/>
      <c r="CK349" s="48"/>
      <c r="CL349" s="48"/>
      <c r="CN349" s="48"/>
      <c r="CO349" s="48"/>
      <c r="CP349" s="48"/>
      <c r="CR349" s="48"/>
      <c r="CS349" s="48"/>
      <c r="CT349" s="48"/>
      <c r="CV349" s="48"/>
      <c r="CW349" s="48"/>
      <c r="CX349" s="48"/>
      <c r="CZ349" s="48"/>
      <c r="DA349" s="48"/>
      <c r="DB349" s="48"/>
      <c r="DD349" s="48"/>
      <c r="DE349" s="48"/>
      <c r="DF349" s="48"/>
      <c r="DH349" s="48"/>
      <c r="DI349" s="48"/>
      <c r="DJ349" s="48"/>
      <c r="DL349" s="48"/>
      <c r="DM349" s="48"/>
      <c r="DN349" s="48"/>
      <c r="DP349" s="48"/>
      <c r="DQ349" s="48"/>
      <c r="DR349" s="48"/>
      <c r="DT349" s="48"/>
      <c r="DU349" s="48"/>
      <c r="DV349" s="48"/>
      <c r="DX349" s="48"/>
      <c r="DY349" s="48"/>
      <c r="DZ349" s="48"/>
      <c r="EB349" s="48"/>
      <c r="EC349" s="48"/>
      <c r="ED349" s="48"/>
      <c r="EF349" s="48"/>
      <c r="EG349" s="48"/>
      <c r="EH349" s="48"/>
      <c r="EJ349" s="48"/>
      <c r="EK349" s="48"/>
      <c r="EL349" s="48"/>
      <c r="EN349" s="48"/>
      <c r="EO349" s="48"/>
      <c r="EP349" s="48"/>
    </row>
    <row r="350" spans="1:146" s="50" customFormat="1" ht="15" hidden="1" customHeight="1" x14ac:dyDescent="0.2">
      <c r="A350" s="48"/>
      <c r="B350" s="59" t="s">
        <v>667</v>
      </c>
      <c r="C350" s="59" t="s">
        <v>636</v>
      </c>
      <c r="D350" s="60">
        <v>0</v>
      </c>
      <c r="E350" s="60">
        <v>0</v>
      </c>
      <c r="F350" s="60">
        <f>+D350+E350</f>
        <v>0</v>
      </c>
      <c r="G350" s="60">
        <v>0</v>
      </c>
      <c r="H350" s="60">
        <v>0</v>
      </c>
      <c r="I350" s="60">
        <f t="shared" si="144"/>
        <v>0</v>
      </c>
      <c r="J350" s="60">
        <f t="shared" si="145"/>
        <v>0</v>
      </c>
      <c r="K350" s="48"/>
      <c r="L350" s="48"/>
      <c r="M350" s="86">
        <v>0</v>
      </c>
      <c r="N350" s="58">
        <f t="shared" si="133"/>
        <v>0</v>
      </c>
      <c r="P350" s="48"/>
      <c r="Q350" s="48"/>
      <c r="R350" s="48"/>
      <c r="T350" s="48"/>
      <c r="U350" s="48"/>
      <c r="V350" s="48"/>
      <c r="X350" s="48"/>
      <c r="Y350" s="48"/>
      <c r="Z350" s="48"/>
      <c r="AB350" s="48"/>
      <c r="AC350" s="48"/>
      <c r="AD350" s="48"/>
      <c r="AF350" s="48"/>
      <c r="AG350" s="48"/>
      <c r="AH350" s="48"/>
      <c r="AJ350" s="48"/>
      <c r="AK350" s="48"/>
      <c r="AL350" s="48"/>
      <c r="AN350" s="48"/>
      <c r="AO350" s="48"/>
      <c r="AP350" s="48"/>
      <c r="AR350" s="48"/>
      <c r="AS350" s="48"/>
      <c r="AT350" s="48"/>
      <c r="AV350" s="48"/>
      <c r="AW350" s="48"/>
      <c r="AX350" s="48"/>
      <c r="AZ350" s="48"/>
      <c r="BA350" s="48"/>
      <c r="BB350" s="48"/>
      <c r="BD350" s="48"/>
      <c r="BE350" s="48"/>
      <c r="BF350" s="48"/>
      <c r="BH350" s="48"/>
      <c r="BI350" s="48"/>
      <c r="BJ350" s="48"/>
      <c r="BL350" s="48"/>
      <c r="BM350" s="48"/>
      <c r="BN350" s="48"/>
      <c r="BP350" s="48"/>
      <c r="BQ350" s="48"/>
      <c r="BR350" s="48"/>
      <c r="BT350" s="48"/>
      <c r="BU350" s="48"/>
      <c r="BV350" s="48"/>
      <c r="BX350" s="48"/>
      <c r="BY350" s="48"/>
      <c r="BZ350" s="48"/>
      <c r="CB350" s="48"/>
      <c r="CC350" s="48"/>
      <c r="CD350" s="48"/>
      <c r="CF350" s="48"/>
      <c r="CG350" s="48"/>
      <c r="CH350" s="48"/>
      <c r="CJ350" s="48"/>
      <c r="CK350" s="48"/>
      <c r="CL350" s="48"/>
      <c r="CN350" s="48"/>
      <c r="CO350" s="48"/>
      <c r="CP350" s="48"/>
      <c r="CR350" s="48"/>
      <c r="CS350" s="48"/>
      <c r="CT350" s="48"/>
      <c r="CV350" s="48"/>
      <c r="CW350" s="48"/>
      <c r="CX350" s="48"/>
      <c r="CZ350" s="48"/>
      <c r="DA350" s="48"/>
      <c r="DB350" s="48"/>
      <c r="DD350" s="48"/>
      <c r="DE350" s="48"/>
      <c r="DF350" s="48"/>
      <c r="DH350" s="48"/>
      <c r="DI350" s="48"/>
      <c r="DJ350" s="48"/>
      <c r="DL350" s="48"/>
      <c r="DM350" s="48"/>
      <c r="DN350" s="48"/>
      <c r="DP350" s="48"/>
      <c r="DQ350" s="48"/>
      <c r="DR350" s="48"/>
      <c r="DT350" s="48"/>
      <c r="DU350" s="48"/>
      <c r="DV350" s="48"/>
      <c r="DX350" s="48"/>
      <c r="DY350" s="48"/>
      <c r="DZ350" s="48"/>
      <c r="EB350" s="48"/>
      <c r="EC350" s="48"/>
      <c r="ED350" s="48"/>
      <c r="EF350" s="48"/>
      <c r="EG350" s="48"/>
      <c r="EH350" s="48"/>
      <c r="EJ350" s="48"/>
      <c r="EK350" s="48"/>
      <c r="EL350" s="48"/>
      <c r="EN350" s="48"/>
      <c r="EO350" s="48"/>
      <c r="EP350" s="48"/>
    </row>
    <row r="351" spans="1:146" s="57" customFormat="1" ht="15" customHeight="1" x14ac:dyDescent="0.2">
      <c r="A351" s="53"/>
      <c r="B351" s="55" t="s">
        <v>668</v>
      </c>
      <c r="C351" s="55" t="s">
        <v>669</v>
      </c>
      <c r="D351" s="56">
        <f t="shared" ref="D351:J351" si="147">+D352+D353</f>
        <v>0</v>
      </c>
      <c r="E351" s="56">
        <f t="shared" si="147"/>
        <v>0</v>
      </c>
      <c r="F351" s="56">
        <f t="shared" si="147"/>
        <v>0</v>
      </c>
      <c r="G351" s="56">
        <f>+G352+G353</f>
        <v>0</v>
      </c>
      <c r="H351" s="56">
        <f>+H352+H353</f>
        <v>388819749.58292645</v>
      </c>
      <c r="I351" s="56">
        <f t="shared" si="147"/>
        <v>388819749.58292645</v>
      </c>
      <c r="J351" s="56">
        <f t="shared" si="147"/>
        <v>-388819749.58292645</v>
      </c>
      <c r="K351" s="92"/>
      <c r="L351" s="170">
        <f>+I351-'[5]ANEXO1-LIQUIDACION'!$C$26</f>
        <v>0</v>
      </c>
      <c r="M351" s="169"/>
      <c r="N351" s="169"/>
      <c r="P351" s="53"/>
      <c r="Q351" s="53"/>
      <c r="R351" s="53"/>
      <c r="T351" s="53"/>
      <c r="U351" s="53"/>
      <c r="V351" s="53"/>
      <c r="X351" s="53"/>
      <c r="Y351" s="53"/>
      <c r="Z351" s="53"/>
      <c r="AB351" s="53"/>
      <c r="AC351" s="53"/>
      <c r="AD351" s="53"/>
      <c r="AF351" s="53"/>
      <c r="AG351" s="53"/>
      <c r="AH351" s="53"/>
      <c r="AJ351" s="53"/>
      <c r="AK351" s="53"/>
      <c r="AL351" s="53"/>
      <c r="AN351" s="53"/>
      <c r="AO351" s="53"/>
      <c r="AP351" s="53"/>
      <c r="AR351" s="53"/>
      <c r="AS351" s="53"/>
      <c r="AT351" s="53"/>
      <c r="AV351" s="53"/>
      <c r="AW351" s="53"/>
      <c r="AX351" s="53"/>
      <c r="AZ351" s="53"/>
      <c r="BA351" s="53"/>
      <c r="BB351" s="53"/>
      <c r="BD351" s="53"/>
      <c r="BE351" s="53"/>
      <c r="BF351" s="53"/>
      <c r="BH351" s="53"/>
      <c r="BI351" s="53"/>
      <c r="BJ351" s="53"/>
      <c r="BL351" s="53"/>
      <c r="BM351" s="53"/>
      <c r="BN351" s="53"/>
      <c r="BP351" s="53"/>
      <c r="BQ351" s="53"/>
      <c r="BR351" s="53"/>
      <c r="BT351" s="53"/>
      <c r="BU351" s="53"/>
      <c r="BV351" s="53"/>
      <c r="BX351" s="53"/>
      <c r="BY351" s="53"/>
      <c r="BZ351" s="53"/>
      <c r="CB351" s="53"/>
      <c r="CC351" s="53"/>
      <c r="CD351" s="53"/>
      <c r="CF351" s="53"/>
      <c r="CG351" s="53"/>
      <c r="CH351" s="53"/>
      <c r="CJ351" s="53"/>
      <c r="CK351" s="53"/>
      <c r="CL351" s="53"/>
      <c r="CN351" s="53"/>
      <c r="CO351" s="53"/>
      <c r="CP351" s="53"/>
      <c r="CR351" s="53"/>
      <c r="CS351" s="53"/>
      <c r="CT351" s="53"/>
      <c r="CV351" s="53"/>
      <c r="CW351" s="53"/>
      <c r="CX351" s="53"/>
      <c r="CZ351" s="53"/>
      <c r="DA351" s="53"/>
      <c r="DB351" s="53"/>
      <c r="DD351" s="53"/>
      <c r="DE351" s="53"/>
      <c r="DF351" s="53"/>
      <c r="DH351" s="53"/>
      <c r="DI351" s="53"/>
      <c r="DJ351" s="53"/>
      <c r="DL351" s="53"/>
      <c r="DM351" s="53"/>
      <c r="DN351" s="53"/>
      <c r="DP351" s="53"/>
      <c r="DQ351" s="53"/>
      <c r="DR351" s="53"/>
      <c r="DT351" s="53"/>
      <c r="DU351" s="53"/>
      <c r="DV351" s="53"/>
      <c r="DX351" s="53"/>
      <c r="DY351" s="53"/>
      <c r="DZ351" s="53"/>
      <c r="EB351" s="53"/>
      <c r="EC351" s="53"/>
      <c r="ED351" s="53"/>
      <c r="EF351" s="53"/>
      <c r="EG351" s="53"/>
      <c r="EH351" s="53"/>
      <c r="EJ351" s="53"/>
      <c r="EK351" s="53"/>
      <c r="EL351" s="53"/>
      <c r="EN351" s="53"/>
      <c r="EO351" s="53"/>
      <c r="EP351" s="53"/>
    </row>
    <row r="352" spans="1:146" s="50" customFormat="1" ht="15" customHeight="1" x14ac:dyDescent="0.2">
      <c r="A352" s="48"/>
      <c r="B352" s="59" t="s">
        <v>670</v>
      </c>
      <c r="C352" s="59" t="s">
        <v>671</v>
      </c>
      <c r="D352" s="60">
        <v>0</v>
      </c>
      <c r="E352" s="60">
        <v>0</v>
      </c>
      <c r="F352" s="60">
        <f>+D352+E352</f>
        <v>0</v>
      </c>
      <c r="G352" s="60">
        <v>0</v>
      </c>
      <c r="H352" s="60">
        <f>+'[5]ANEXO1-LIQUIDACION'!$C$30</f>
        <v>14980531.23237294</v>
      </c>
      <c r="I352" s="60">
        <f>+G352+H352</f>
        <v>14980531.23237294</v>
      </c>
      <c r="J352" s="60">
        <f>+F352-I352</f>
        <v>-14980531.23237294</v>
      </c>
      <c r="K352" s="90"/>
      <c r="L352" s="164"/>
      <c r="M352" s="170"/>
      <c r="N352" s="169"/>
      <c r="P352" s="48"/>
      <c r="Q352" s="48"/>
      <c r="R352" s="48"/>
      <c r="T352" s="48"/>
      <c r="U352" s="48"/>
      <c r="V352" s="48"/>
      <c r="X352" s="48"/>
      <c r="Y352" s="48"/>
      <c r="Z352" s="48"/>
      <c r="AB352" s="48"/>
      <c r="AC352" s="48"/>
      <c r="AD352" s="48"/>
      <c r="AF352" s="48"/>
      <c r="AG352" s="48"/>
      <c r="AH352" s="48"/>
      <c r="AJ352" s="48"/>
      <c r="AK352" s="48"/>
      <c r="AL352" s="48"/>
      <c r="AN352" s="48"/>
      <c r="AO352" s="48"/>
      <c r="AP352" s="48"/>
      <c r="AR352" s="48"/>
      <c r="AS352" s="48"/>
      <c r="AT352" s="48"/>
      <c r="AV352" s="48"/>
      <c r="AW352" s="48"/>
      <c r="AX352" s="48"/>
      <c r="AZ352" s="48"/>
      <c r="BA352" s="48"/>
      <c r="BB352" s="48"/>
      <c r="BD352" s="48"/>
      <c r="BE352" s="48"/>
      <c r="BF352" s="48"/>
      <c r="BH352" s="48"/>
      <c r="BI352" s="48"/>
      <c r="BJ352" s="48"/>
      <c r="BL352" s="48"/>
      <c r="BM352" s="48"/>
      <c r="BN352" s="48"/>
      <c r="BP352" s="48"/>
      <c r="BQ352" s="48"/>
      <c r="BR352" s="48"/>
      <c r="BT352" s="48"/>
      <c r="BU352" s="48"/>
      <c r="BV352" s="48"/>
      <c r="BX352" s="48"/>
      <c r="BY352" s="48"/>
      <c r="BZ352" s="48"/>
      <c r="CB352" s="48"/>
      <c r="CC352" s="48"/>
      <c r="CD352" s="48"/>
      <c r="CF352" s="48"/>
      <c r="CG352" s="48"/>
      <c r="CH352" s="48"/>
      <c r="CJ352" s="48"/>
      <c r="CK352" s="48"/>
      <c r="CL352" s="48"/>
      <c r="CN352" s="48"/>
      <c r="CO352" s="48"/>
      <c r="CP352" s="48"/>
      <c r="CR352" s="48"/>
      <c r="CS352" s="48"/>
      <c r="CT352" s="48"/>
      <c r="CV352" s="48"/>
      <c r="CW352" s="48"/>
      <c r="CX352" s="48"/>
      <c r="CZ352" s="48"/>
      <c r="DA352" s="48"/>
      <c r="DB352" s="48"/>
      <c r="DD352" s="48"/>
      <c r="DE352" s="48"/>
      <c r="DF352" s="48"/>
      <c r="DH352" s="48"/>
      <c r="DI352" s="48"/>
      <c r="DJ352" s="48"/>
      <c r="DL352" s="48"/>
      <c r="DM352" s="48"/>
      <c r="DN352" s="48"/>
      <c r="DP352" s="48"/>
      <c r="DQ352" s="48"/>
      <c r="DR352" s="48"/>
      <c r="DT352" s="48"/>
      <c r="DU352" s="48"/>
      <c r="DV352" s="48"/>
      <c r="DX352" s="48"/>
      <c r="DY352" s="48"/>
      <c r="DZ352" s="48"/>
      <c r="EB352" s="48"/>
      <c r="EC352" s="48"/>
      <c r="ED352" s="48"/>
      <c r="EF352" s="48"/>
      <c r="EG352" s="48"/>
      <c r="EH352" s="48"/>
      <c r="EJ352" s="48"/>
      <c r="EK352" s="48"/>
      <c r="EL352" s="48"/>
      <c r="EN352" s="48"/>
      <c r="EO352" s="48"/>
      <c r="EP352" s="48"/>
    </row>
    <row r="353" spans="1:146" s="50" customFormat="1" ht="15" customHeight="1" x14ac:dyDescent="0.2">
      <c r="A353" s="48"/>
      <c r="B353" s="59" t="s">
        <v>672</v>
      </c>
      <c r="C353" s="59" t="s">
        <v>673</v>
      </c>
      <c r="D353" s="60">
        <v>0</v>
      </c>
      <c r="E353" s="60">
        <v>0</v>
      </c>
      <c r="F353" s="60">
        <f>+D353+E353</f>
        <v>0</v>
      </c>
      <c r="G353" s="60">
        <v>0</v>
      </c>
      <c r="H353" s="60">
        <f>+'[5]ANEXO1-LIQUIDACION'!$D$33</f>
        <v>373839218.35055351</v>
      </c>
      <c r="I353" s="60">
        <f>+G353+H353</f>
        <v>373839218.35055351</v>
      </c>
      <c r="J353" s="60">
        <f>+F353-I353</f>
        <v>-373839218.35055351</v>
      </c>
      <c r="K353" s="90"/>
      <c r="L353" s="164"/>
      <c r="M353" s="170"/>
      <c r="N353" s="169"/>
      <c r="P353" s="48"/>
      <c r="Q353" s="48"/>
      <c r="R353" s="48"/>
      <c r="T353" s="48"/>
      <c r="U353" s="48"/>
      <c r="V353" s="48"/>
      <c r="X353" s="48"/>
      <c r="Y353" s="48"/>
      <c r="Z353" s="48"/>
      <c r="AB353" s="48"/>
      <c r="AC353" s="48"/>
      <c r="AD353" s="48"/>
      <c r="AF353" s="48"/>
      <c r="AG353" s="48"/>
      <c r="AH353" s="48"/>
      <c r="AJ353" s="48"/>
      <c r="AK353" s="48"/>
      <c r="AL353" s="48"/>
      <c r="AN353" s="48"/>
      <c r="AO353" s="48"/>
      <c r="AP353" s="48"/>
      <c r="AR353" s="48"/>
      <c r="AS353" s="48"/>
      <c r="AT353" s="48"/>
      <c r="AV353" s="48"/>
      <c r="AW353" s="48"/>
      <c r="AX353" s="48"/>
      <c r="AZ353" s="48"/>
      <c r="BA353" s="48"/>
      <c r="BB353" s="48"/>
      <c r="BD353" s="48"/>
      <c r="BE353" s="48"/>
      <c r="BF353" s="48"/>
      <c r="BH353" s="48"/>
      <c r="BI353" s="48"/>
      <c r="BJ353" s="48"/>
      <c r="BL353" s="48"/>
      <c r="BM353" s="48"/>
      <c r="BN353" s="48"/>
      <c r="BP353" s="48"/>
      <c r="BQ353" s="48"/>
      <c r="BR353" s="48"/>
      <c r="BT353" s="48"/>
      <c r="BU353" s="48"/>
      <c r="BV353" s="48"/>
      <c r="BX353" s="48"/>
      <c r="BY353" s="48"/>
      <c r="BZ353" s="48"/>
      <c r="CB353" s="48"/>
      <c r="CC353" s="48"/>
      <c r="CD353" s="48"/>
      <c r="CF353" s="48"/>
      <c r="CG353" s="48"/>
      <c r="CH353" s="48"/>
      <c r="CJ353" s="48"/>
      <c r="CK353" s="48"/>
      <c r="CL353" s="48"/>
      <c r="CN353" s="48"/>
      <c r="CO353" s="48"/>
      <c r="CP353" s="48"/>
      <c r="CR353" s="48"/>
      <c r="CS353" s="48"/>
      <c r="CT353" s="48"/>
      <c r="CV353" s="48"/>
      <c r="CW353" s="48"/>
      <c r="CX353" s="48"/>
      <c r="CZ353" s="48"/>
      <c r="DA353" s="48"/>
      <c r="DB353" s="48"/>
      <c r="DD353" s="48"/>
      <c r="DE353" s="48"/>
      <c r="DF353" s="48"/>
      <c r="DH353" s="48"/>
      <c r="DI353" s="48"/>
      <c r="DJ353" s="48"/>
      <c r="DL353" s="48"/>
      <c r="DM353" s="48"/>
      <c r="DN353" s="48"/>
      <c r="DP353" s="48"/>
      <c r="DQ353" s="48"/>
      <c r="DR353" s="48"/>
      <c r="DT353" s="48"/>
      <c r="DU353" s="48"/>
      <c r="DV353" s="48"/>
      <c r="DX353" s="48"/>
      <c r="DY353" s="48"/>
      <c r="DZ353" s="48"/>
      <c r="EB353" s="48"/>
      <c r="EC353" s="48"/>
      <c r="ED353" s="48"/>
      <c r="EF353" s="48"/>
      <c r="EG353" s="48"/>
      <c r="EH353" s="48"/>
      <c r="EJ353" s="48"/>
      <c r="EK353" s="48"/>
      <c r="EL353" s="48"/>
      <c r="EN353" s="48"/>
      <c r="EO353" s="48"/>
      <c r="EP353" s="48"/>
    </row>
    <row r="354" spans="1:146" s="57" customFormat="1" ht="15" hidden="1" customHeight="1" x14ac:dyDescent="0.2">
      <c r="A354" s="53"/>
      <c r="B354" s="55" t="s">
        <v>674</v>
      </c>
      <c r="C354" s="55" t="s">
        <v>675</v>
      </c>
      <c r="D354" s="56">
        <f t="shared" ref="D354:J354" si="148">+D355</f>
        <v>0</v>
      </c>
      <c r="E354" s="56">
        <f t="shared" si="148"/>
        <v>0</v>
      </c>
      <c r="F354" s="56">
        <f t="shared" si="148"/>
        <v>0</v>
      </c>
      <c r="G354" s="56">
        <f t="shared" si="148"/>
        <v>0</v>
      </c>
      <c r="H354" s="56">
        <f t="shared" si="148"/>
        <v>0</v>
      </c>
      <c r="I354" s="56">
        <f t="shared" si="148"/>
        <v>0</v>
      </c>
      <c r="J354" s="56">
        <f t="shared" si="148"/>
        <v>0</v>
      </c>
      <c r="K354" s="53"/>
      <c r="L354" s="53"/>
      <c r="M354" s="58">
        <v>0</v>
      </c>
      <c r="N354" s="58">
        <f t="shared" si="133"/>
        <v>0</v>
      </c>
      <c r="P354" s="53"/>
      <c r="Q354" s="53"/>
      <c r="R354" s="53"/>
      <c r="T354" s="53"/>
      <c r="U354" s="53"/>
      <c r="V354" s="53"/>
      <c r="X354" s="53"/>
      <c r="Y354" s="53"/>
      <c r="Z354" s="53"/>
      <c r="AB354" s="53"/>
      <c r="AC354" s="53"/>
      <c r="AD354" s="53"/>
      <c r="AF354" s="53"/>
      <c r="AG354" s="53"/>
      <c r="AH354" s="53"/>
      <c r="AJ354" s="53"/>
      <c r="AK354" s="53"/>
      <c r="AL354" s="53"/>
      <c r="AN354" s="53"/>
      <c r="AO354" s="53"/>
      <c r="AP354" s="53"/>
      <c r="AR354" s="53"/>
      <c r="AS354" s="53"/>
      <c r="AT354" s="53"/>
      <c r="AV354" s="53"/>
      <c r="AW354" s="53"/>
      <c r="AX354" s="53"/>
      <c r="AZ354" s="53"/>
      <c r="BA354" s="53"/>
      <c r="BB354" s="53"/>
      <c r="BD354" s="53"/>
      <c r="BE354" s="53"/>
      <c r="BF354" s="53"/>
      <c r="BH354" s="53"/>
      <c r="BI354" s="53"/>
      <c r="BJ354" s="53"/>
      <c r="BL354" s="53"/>
      <c r="BM354" s="53"/>
      <c r="BN354" s="53"/>
      <c r="BP354" s="53"/>
      <c r="BQ354" s="53"/>
      <c r="BR354" s="53"/>
      <c r="BT354" s="53"/>
      <c r="BU354" s="53"/>
      <c r="BV354" s="53"/>
      <c r="BX354" s="53"/>
      <c r="BY354" s="53"/>
      <c r="BZ354" s="53"/>
      <c r="CB354" s="53"/>
      <c r="CC354" s="53"/>
      <c r="CD354" s="53"/>
      <c r="CF354" s="53"/>
      <c r="CG354" s="53"/>
      <c r="CH354" s="53"/>
      <c r="CJ354" s="53"/>
      <c r="CK354" s="53"/>
      <c r="CL354" s="53"/>
      <c r="CN354" s="53"/>
      <c r="CO354" s="53"/>
      <c r="CP354" s="53"/>
      <c r="CR354" s="53"/>
      <c r="CS354" s="53"/>
      <c r="CT354" s="53"/>
      <c r="CV354" s="53"/>
      <c r="CW354" s="53"/>
      <c r="CX354" s="53"/>
      <c r="CZ354" s="53"/>
      <c r="DA354" s="53"/>
      <c r="DB354" s="53"/>
      <c r="DD354" s="53"/>
      <c r="DE354" s="53"/>
      <c r="DF354" s="53"/>
      <c r="DH354" s="53"/>
      <c r="DI354" s="53"/>
      <c r="DJ354" s="53"/>
      <c r="DL354" s="53"/>
      <c r="DM354" s="53"/>
      <c r="DN354" s="53"/>
      <c r="DP354" s="53"/>
      <c r="DQ354" s="53"/>
      <c r="DR354" s="53"/>
      <c r="DT354" s="53"/>
      <c r="DU354" s="53"/>
      <c r="DV354" s="53"/>
      <c r="DX354" s="53"/>
      <c r="DY354" s="53"/>
      <c r="DZ354" s="53"/>
      <c r="EB354" s="53"/>
      <c r="EC354" s="53"/>
      <c r="ED354" s="53"/>
      <c r="EF354" s="53"/>
      <c r="EG354" s="53"/>
      <c r="EH354" s="53"/>
      <c r="EJ354" s="53"/>
      <c r="EK354" s="53"/>
      <c r="EL354" s="53"/>
      <c r="EN354" s="53"/>
      <c r="EO354" s="53"/>
      <c r="EP354" s="53"/>
    </row>
    <row r="355" spans="1:146" s="50" customFormat="1" ht="15" hidden="1" customHeight="1" x14ac:dyDescent="0.2">
      <c r="A355" s="48"/>
      <c r="B355" s="59" t="s">
        <v>676</v>
      </c>
      <c r="C355" s="59" t="s">
        <v>677</v>
      </c>
      <c r="D355" s="60">
        <v>0</v>
      </c>
      <c r="E355" s="60">
        <v>0</v>
      </c>
      <c r="F355" s="60">
        <f>+D355+E355</f>
        <v>0</v>
      </c>
      <c r="G355" s="60">
        <v>0</v>
      </c>
      <c r="H355" s="60">
        <v>0</v>
      </c>
      <c r="I355" s="60">
        <f t="shared" si="144"/>
        <v>0</v>
      </c>
      <c r="J355" s="60">
        <f t="shared" si="145"/>
        <v>0</v>
      </c>
      <c r="K355" s="48"/>
      <c r="L355" s="48"/>
      <c r="M355" s="86">
        <v>0</v>
      </c>
      <c r="N355" s="58">
        <f t="shared" si="133"/>
        <v>0</v>
      </c>
      <c r="P355" s="48"/>
      <c r="Q355" s="48"/>
      <c r="R355" s="48"/>
      <c r="T355" s="48"/>
      <c r="U355" s="48"/>
      <c r="V355" s="48"/>
      <c r="X355" s="48"/>
      <c r="Y355" s="48"/>
      <c r="Z355" s="48"/>
      <c r="AB355" s="48"/>
      <c r="AC355" s="48"/>
      <c r="AD355" s="48"/>
      <c r="AF355" s="48"/>
      <c r="AG355" s="48"/>
      <c r="AH355" s="48"/>
      <c r="AJ355" s="48"/>
      <c r="AK355" s="48"/>
      <c r="AL355" s="48"/>
      <c r="AN355" s="48"/>
      <c r="AO355" s="48"/>
      <c r="AP355" s="48"/>
      <c r="AR355" s="48"/>
      <c r="AS355" s="48"/>
      <c r="AT355" s="48"/>
      <c r="AV355" s="48"/>
      <c r="AW355" s="48"/>
      <c r="AX355" s="48"/>
      <c r="AZ355" s="48"/>
      <c r="BA355" s="48"/>
      <c r="BB355" s="48"/>
      <c r="BD355" s="48"/>
      <c r="BE355" s="48"/>
      <c r="BF355" s="48"/>
      <c r="BH355" s="48"/>
      <c r="BI355" s="48"/>
      <c r="BJ355" s="48"/>
      <c r="BL355" s="48"/>
      <c r="BM355" s="48"/>
      <c r="BN355" s="48"/>
      <c r="BP355" s="48"/>
      <c r="BQ355" s="48"/>
      <c r="BR355" s="48"/>
      <c r="BT355" s="48"/>
      <c r="BU355" s="48"/>
      <c r="BV355" s="48"/>
      <c r="BX355" s="48"/>
      <c r="BY355" s="48"/>
      <c r="BZ355" s="48"/>
      <c r="CB355" s="48"/>
      <c r="CC355" s="48"/>
      <c r="CD355" s="48"/>
      <c r="CF355" s="48"/>
      <c r="CG355" s="48"/>
      <c r="CH355" s="48"/>
      <c r="CJ355" s="48"/>
      <c r="CK355" s="48"/>
      <c r="CL355" s="48"/>
      <c r="CN355" s="48"/>
      <c r="CO355" s="48"/>
      <c r="CP355" s="48"/>
      <c r="CR355" s="48"/>
      <c r="CS355" s="48"/>
      <c r="CT355" s="48"/>
      <c r="CV355" s="48"/>
      <c r="CW355" s="48"/>
      <c r="CX355" s="48"/>
      <c r="CZ355" s="48"/>
      <c r="DA355" s="48"/>
      <c r="DB355" s="48"/>
      <c r="DD355" s="48"/>
      <c r="DE355" s="48"/>
      <c r="DF355" s="48"/>
      <c r="DH355" s="48"/>
      <c r="DI355" s="48"/>
      <c r="DJ355" s="48"/>
      <c r="DL355" s="48"/>
      <c r="DM355" s="48"/>
      <c r="DN355" s="48"/>
      <c r="DP355" s="48"/>
      <c r="DQ355" s="48"/>
      <c r="DR355" s="48"/>
      <c r="DT355" s="48"/>
      <c r="DU355" s="48"/>
      <c r="DV355" s="48"/>
      <c r="DX355" s="48"/>
      <c r="DY355" s="48"/>
      <c r="DZ355" s="48"/>
      <c r="EB355" s="48"/>
      <c r="EC355" s="48"/>
      <c r="ED355" s="48"/>
      <c r="EF355" s="48"/>
      <c r="EG355" s="48"/>
      <c r="EH355" s="48"/>
      <c r="EJ355" s="48"/>
      <c r="EK355" s="48"/>
      <c r="EL355" s="48"/>
      <c r="EN355" s="48"/>
      <c r="EO355" s="48"/>
      <c r="EP355" s="48"/>
    </row>
    <row r="356" spans="1:146" s="8" customFormat="1" ht="15" hidden="1" customHeight="1" x14ac:dyDescent="0.2">
      <c r="A356" s="6"/>
      <c r="B356" s="7"/>
      <c r="C356" s="7"/>
      <c r="D356" s="12">
        <f>+D7-[6]Ingresos!$D$8</f>
        <v>-81337753.205903232</v>
      </c>
      <c r="E356" s="12"/>
      <c r="G356" s="12"/>
      <c r="H356" s="12"/>
      <c r="I356" s="12"/>
      <c r="J356" s="12">
        <f>+F7-I7-J7</f>
        <v>0</v>
      </c>
      <c r="K356" s="6"/>
      <c r="L356" s="6"/>
      <c r="M356" s="40"/>
      <c r="N356" s="40"/>
      <c r="P356" s="6"/>
      <c r="Q356" s="6"/>
      <c r="R356" s="6"/>
      <c r="T356" s="6"/>
      <c r="U356" s="6"/>
      <c r="V356" s="6"/>
      <c r="X356" s="6"/>
      <c r="Y356" s="6"/>
      <c r="Z356" s="6"/>
      <c r="AB356" s="6"/>
      <c r="AC356" s="6"/>
      <c r="AD356" s="6"/>
      <c r="AF356" s="6"/>
      <c r="AG356" s="6"/>
      <c r="AH356" s="6"/>
      <c r="AJ356" s="6"/>
      <c r="AK356" s="6"/>
      <c r="AL356" s="6"/>
      <c r="AN356" s="6"/>
      <c r="AO356" s="6"/>
      <c r="AP356" s="6"/>
      <c r="AR356" s="6"/>
      <c r="AS356" s="6"/>
      <c r="AT356" s="6"/>
      <c r="AV356" s="6"/>
      <c r="AW356" s="6"/>
      <c r="AX356" s="6"/>
      <c r="AZ356" s="6"/>
      <c r="BA356" s="6"/>
      <c r="BB356" s="6"/>
      <c r="BD356" s="6"/>
      <c r="BE356" s="6"/>
      <c r="BF356" s="6"/>
      <c r="BH356" s="6"/>
      <c r="BI356" s="6"/>
      <c r="BJ356" s="6"/>
      <c r="BL356" s="6"/>
      <c r="BM356" s="6"/>
      <c r="BN356" s="6"/>
      <c r="BP356" s="6"/>
      <c r="BQ356" s="6"/>
      <c r="BR356" s="6"/>
      <c r="BT356" s="6"/>
      <c r="BU356" s="6"/>
      <c r="BV356" s="6"/>
      <c r="BX356" s="6"/>
      <c r="BY356" s="6"/>
      <c r="BZ356" s="6"/>
      <c r="CB356" s="6"/>
      <c r="CC356" s="6"/>
      <c r="CD356" s="6"/>
      <c r="CF356" s="6"/>
      <c r="CG356" s="6"/>
      <c r="CH356" s="6"/>
      <c r="CJ356" s="6"/>
      <c r="CK356" s="6"/>
      <c r="CL356" s="6"/>
      <c r="CN356" s="6"/>
      <c r="CO356" s="6"/>
      <c r="CP356" s="6"/>
      <c r="CR356" s="6"/>
      <c r="CS356" s="6"/>
      <c r="CT356" s="6"/>
      <c r="CV356" s="6"/>
      <c r="CW356" s="6"/>
      <c r="CX356" s="6"/>
      <c r="CZ356" s="6"/>
      <c r="DA356" s="6"/>
      <c r="DB356" s="6"/>
      <c r="DD356" s="6"/>
      <c r="DE356" s="6"/>
      <c r="DF356" s="6"/>
      <c r="DH356" s="6"/>
      <c r="DI356" s="6"/>
      <c r="DJ356" s="6"/>
      <c r="DL356" s="6"/>
      <c r="DM356" s="6"/>
      <c r="DN356" s="6"/>
      <c r="DP356" s="6"/>
      <c r="DQ356" s="6"/>
      <c r="DR356" s="6"/>
      <c r="DT356" s="6"/>
      <c r="DU356" s="6"/>
      <c r="DV356" s="6"/>
      <c r="DX356" s="6"/>
      <c r="DY356" s="6"/>
      <c r="DZ356" s="6"/>
      <c r="EB356" s="6"/>
      <c r="EC356" s="6"/>
      <c r="ED356" s="6"/>
      <c r="EF356" s="6"/>
      <c r="EG356" s="6"/>
      <c r="EH356" s="6"/>
      <c r="EJ356" s="6"/>
      <c r="EK356" s="6"/>
      <c r="EL356" s="6"/>
      <c r="EN356" s="6"/>
      <c r="EO356" s="6"/>
      <c r="EP356" s="6"/>
    </row>
    <row r="357" spans="1:146" ht="15" customHeight="1" x14ac:dyDescent="0.2">
      <c r="D357" s="13">
        <f>+D7-[1]Ingresos!$D$8</f>
        <v>0</v>
      </c>
      <c r="E357" s="13"/>
      <c r="F357" s="13">
        <f>+D304+E304-F304</f>
        <v>0</v>
      </c>
      <c r="G357" s="105">
        <v>0</v>
      </c>
      <c r="H357" s="13">
        <f>80262823.04+H53+H220+H233+H261+H304-H7+H318+H252</f>
        <v>5.9604644775390625E-8</v>
      </c>
      <c r="I357" s="13">
        <f>+I7-I304-I351-80262823.04-I53-I220-I233-I261+I252</f>
        <v>-1.6996636986732483E-8</v>
      </c>
    </row>
    <row r="358" spans="1:146" hidden="1" x14ac:dyDescent="0.2">
      <c r="G358" s="13"/>
      <c r="I358" s="13">
        <f>+I7-I318-[2]Comprobación!$G$41</f>
        <v>-333398771.10000002</v>
      </c>
      <c r="L358" s="47"/>
      <c r="M358" s="9"/>
      <c r="N358" s="41"/>
    </row>
    <row r="359" spans="1:146" hidden="1" x14ac:dyDescent="0.2">
      <c r="L359" s="47"/>
      <c r="M359" s="9"/>
      <c r="N359" s="41"/>
    </row>
    <row r="360" spans="1:146" hidden="1" x14ac:dyDescent="0.2">
      <c r="L360" s="47"/>
      <c r="M360" s="9"/>
      <c r="N360" s="41"/>
    </row>
    <row r="361" spans="1:146" hidden="1" x14ac:dyDescent="0.2">
      <c r="L361" s="47"/>
      <c r="M361" s="9"/>
      <c r="N361" s="41"/>
    </row>
    <row r="362" spans="1:146" hidden="1" x14ac:dyDescent="0.2">
      <c r="L362" s="47"/>
      <c r="M362" s="9"/>
      <c r="N362" s="41"/>
    </row>
    <row r="365" spans="1:146" x14ac:dyDescent="0.2">
      <c r="B365" s="95" t="s">
        <v>957</v>
      </c>
    </row>
    <row r="367" spans="1:146" s="139" customFormat="1" x14ac:dyDescent="0.2">
      <c r="A367" s="95"/>
      <c r="B367" s="95" t="s">
        <v>947</v>
      </c>
      <c r="C367" s="95"/>
      <c r="D367" s="13"/>
      <c r="E367" s="138">
        <f>+'EGRESOS-ADM GRAL'!D109+'EGRESOS-TRANSF'!D97+'EGRESOS-BASURA'!D107+'EGRESOS-CAMINOS'!D101+'EGRESOS-ACUEDUCTO'!D111+'EGRESOS-EDUC.,CULTURALES Y DEP'!D96+'EGRESOS-DEP.Y TRATAMIENTO BASUR'!D107+'EGRESOS-MEDIO AMBIENTE'!D96+'EGRESOS-ATENCIÓN EMERG'!D96+'III-02-01 ASF CRUCE CUCAS'!D104+'III-02-02 ASF CAMINO LAS TROJAS'!D104+'III-02-05 ASF CAMINO CUMBRES'!D104+'III-02-07 AyD MATAGUINEO-TROJAS'!D104+'III-02-08 AyD CAMINO CUMBRES'!D104+'III-02-09 CONST.ACERAS DISTRITO'!D104+'III-02-10 MANT-MEJ CAMINOS VARI'!D104+'III-02-11 UNIDAD TÉCNICA'!D102+'III-06-01 DIRECCIÓN TÉCNICA BI'!D106+'III-06-02 CAMPAÑA RESID SÓLIDOS'!D108+'III-06-03 INSTALAC.HIDROMEDIDOR'!D108+'III-06-04 MACROMEDICIÓN'!D108</f>
        <v>392971829.27651685</v>
      </c>
      <c r="F367" s="138">
        <f>+E367-D7</f>
        <v>-8.4389448165893555E-3</v>
      </c>
      <c r="G367" s="13"/>
      <c r="H367" s="13"/>
      <c r="I367" s="13"/>
      <c r="J367" s="13"/>
      <c r="K367" s="95"/>
      <c r="L367" s="171"/>
      <c r="M367" s="172"/>
      <c r="N367" s="172"/>
      <c r="P367" s="95"/>
      <c r="Q367" s="95"/>
      <c r="R367" s="95"/>
      <c r="T367" s="95"/>
      <c r="U367" s="95"/>
      <c r="V367" s="95"/>
      <c r="X367" s="95"/>
      <c r="Y367" s="95"/>
      <c r="Z367" s="95"/>
      <c r="AB367" s="95"/>
      <c r="AC367" s="95"/>
      <c r="AD367" s="95"/>
      <c r="AF367" s="95"/>
      <c r="AG367" s="95"/>
      <c r="AH367" s="95"/>
      <c r="AJ367" s="95"/>
      <c r="AK367" s="95"/>
      <c r="AL367" s="95"/>
      <c r="AN367" s="95"/>
      <c r="AO367" s="95"/>
      <c r="AP367" s="95"/>
      <c r="AR367" s="95"/>
      <c r="AS367" s="95"/>
      <c r="AT367" s="95"/>
      <c r="AV367" s="95"/>
      <c r="AW367" s="95"/>
      <c r="AX367" s="95"/>
      <c r="AZ367" s="95"/>
      <c r="BA367" s="95"/>
      <c r="BB367" s="95"/>
      <c r="BD367" s="95"/>
      <c r="BE367" s="95"/>
      <c r="BF367" s="95"/>
      <c r="BH367" s="95"/>
      <c r="BI367" s="95"/>
      <c r="BJ367" s="95"/>
      <c r="BL367" s="95"/>
      <c r="BM367" s="95"/>
      <c r="BN367" s="95"/>
      <c r="BP367" s="95"/>
      <c r="BQ367" s="95"/>
      <c r="BR367" s="95"/>
      <c r="BT367" s="95"/>
      <c r="BU367" s="95"/>
      <c r="BV367" s="95"/>
      <c r="BX367" s="95"/>
      <c r="BY367" s="95"/>
      <c r="BZ367" s="95"/>
      <c r="CB367" s="95"/>
      <c r="CC367" s="95"/>
      <c r="CD367" s="95"/>
      <c r="CF367" s="95"/>
      <c r="CG367" s="95"/>
      <c r="CH367" s="95"/>
      <c r="CJ367" s="95"/>
      <c r="CK367" s="95"/>
      <c r="CL367" s="95"/>
      <c r="CN367" s="95"/>
      <c r="CO367" s="95"/>
      <c r="CP367" s="95"/>
      <c r="CR367" s="95"/>
      <c r="CS367" s="95"/>
      <c r="CT367" s="95"/>
      <c r="CV367" s="95"/>
      <c r="CW367" s="95"/>
      <c r="CX367" s="95"/>
      <c r="CZ367" s="95"/>
      <c r="DA367" s="95"/>
      <c r="DB367" s="95"/>
      <c r="DD367" s="95"/>
      <c r="DE367" s="95"/>
      <c r="DF367" s="95"/>
      <c r="DH367" s="95"/>
      <c r="DI367" s="95"/>
      <c r="DJ367" s="95"/>
      <c r="DL367" s="95"/>
      <c r="DM367" s="95"/>
      <c r="DN367" s="95"/>
      <c r="DP367" s="95"/>
      <c r="DQ367" s="95"/>
      <c r="DR367" s="95"/>
      <c r="DT367" s="95"/>
      <c r="DU367" s="95"/>
      <c r="DV367" s="95"/>
      <c r="DX367" s="95"/>
      <c r="DY367" s="95"/>
      <c r="DZ367" s="95"/>
      <c r="EB367" s="95"/>
      <c r="EC367" s="95"/>
      <c r="ED367" s="95"/>
      <c r="EF367" s="95"/>
      <c r="EG367" s="95"/>
      <c r="EH367" s="95"/>
      <c r="EJ367" s="95"/>
      <c r="EK367" s="95"/>
      <c r="EL367" s="95"/>
      <c r="EN367" s="95"/>
      <c r="EO367" s="95"/>
      <c r="EP367" s="95"/>
    </row>
    <row r="368" spans="1:146" s="139" customFormat="1" x14ac:dyDescent="0.2">
      <c r="A368" s="95"/>
      <c r="B368" s="95" t="s">
        <v>948</v>
      </c>
      <c r="C368" s="95"/>
      <c r="D368" s="13"/>
      <c r="E368" s="138">
        <f>+'EGRESOS-ADM GRAL'!E109+'EGRESOS-TRANSF'!E97+'EGRESOS-BASURA'!E107+'EGRESOS-CAMINOS'!E101+'EGRESOS-ACUEDUCTO'!E111+'EGRESOS-EDUC.,CULTURALES Y DEP'!E96+'EGRESOS-DEP.Y TRATAMIENTO BASUR'!E107+'EGRESOS-MEDIO AMBIENTE'!E96+'EGRESOS-ATENCIÓN EMERG'!E96+'III-02-01 ASF CRUCE CUCAS'!E104+'III-02-02 ASF CAMINO LAS TROJAS'!E104+'III-02-05 ASF CAMINO CUMBRES'!E104+'III-02-07 AyD MATAGUINEO-TROJAS'!E104+'III-02-08 AyD CAMINO CUMBRES'!E104+'III-02-09 CONST.ACERAS DISTRITO'!E104+'III-02-10 MANT-MEJ CAMINOS VARI'!E104+'III-02-11 UNIDAD TÉCNICA'!E102+'III-06-01 DIRECCIÓN TÉCNICA BI'!E106+'III-06-02 CAMPAÑA RESID SÓLIDOS'!E108+'III-06-03 INSTALAC.HIDROMEDIDOR'!E108+'III-06-04 MACROMEDICIÓN'!E108</f>
        <v>0</v>
      </c>
      <c r="F368" s="13">
        <f>+E368-E7</f>
        <v>0</v>
      </c>
      <c r="G368" s="13"/>
      <c r="H368" s="13"/>
      <c r="I368" s="13"/>
      <c r="J368" s="13"/>
      <c r="K368" s="95"/>
      <c r="L368" s="171"/>
      <c r="M368" s="172"/>
      <c r="N368" s="172"/>
      <c r="P368" s="95"/>
      <c r="Q368" s="95"/>
      <c r="R368" s="95"/>
      <c r="T368" s="95"/>
      <c r="U368" s="95"/>
      <c r="V368" s="95"/>
      <c r="X368" s="95"/>
      <c r="Y368" s="95"/>
      <c r="Z368" s="95"/>
      <c r="AB368" s="95"/>
      <c r="AC368" s="95"/>
      <c r="AD368" s="95"/>
      <c r="AF368" s="95"/>
      <c r="AG368" s="95"/>
      <c r="AH368" s="95"/>
      <c r="AJ368" s="95"/>
      <c r="AK368" s="95"/>
      <c r="AL368" s="95"/>
      <c r="AN368" s="95"/>
      <c r="AO368" s="95"/>
      <c r="AP368" s="95"/>
      <c r="AR368" s="95"/>
      <c r="AS368" s="95"/>
      <c r="AT368" s="95"/>
      <c r="AV368" s="95"/>
      <c r="AW368" s="95"/>
      <c r="AX368" s="95"/>
      <c r="AZ368" s="95"/>
      <c r="BA368" s="95"/>
      <c r="BB368" s="95"/>
      <c r="BD368" s="95"/>
      <c r="BE368" s="95"/>
      <c r="BF368" s="95"/>
      <c r="BH368" s="95"/>
      <c r="BI368" s="95"/>
      <c r="BJ368" s="95"/>
      <c r="BL368" s="95"/>
      <c r="BM368" s="95"/>
      <c r="BN368" s="95"/>
      <c r="BP368" s="95"/>
      <c r="BQ368" s="95"/>
      <c r="BR368" s="95"/>
      <c r="BT368" s="95"/>
      <c r="BU368" s="95"/>
      <c r="BV368" s="95"/>
      <c r="BX368" s="95"/>
      <c r="BY368" s="95"/>
      <c r="BZ368" s="95"/>
      <c r="CB368" s="95"/>
      <c r="CC368" s="95"/>
      <c r="CD368" s="95"/>
      <c r="CF368" s="95"/>
      <c r="CG368" s="95"/>
      <c r="CH368" s="95"/>
      <c r="CJ368" s="95"/>
      <c r="CK368" s="95"/>
      <c r="CL368" s="95"/>
      <c r="CN368" s="95"/>
      <c r="CO368" s="95"/>
      <c r="CP368" s="95"/>
      <c r="CR368" s="95"/>
      <c r="CS368" s="95"/>
      <c r="CT368" s="95"/>
      <c r="CV368" s="95"/>
      <c r="CW368" s="95"/>
      <c r="CX368" s="95"/>
      <c r="CZ368" s="95"/>
      <c r="DA368" s="95"/>
      <c r="DB368" s="95"/>
      <c r="DD368" s="95"/>
      <c r="DE368" s="95"/>
      <c r="DF368" s="95"/>
      <c r="DH368" s="95"/>
      <c r="DI368" s="95"/>
      <c r="DJ368" s="95"/>
      <c r="DL368" s="95"/>
      <c r="DM368" s="95"/>
      <c r="DN368" s="95"/>
      <c r="DP368" s="95"/>
      <c r="DQ368" s="95"/>
      <c r="DR368" s="95"/>
      <c r="DT368" s="95"/>
      <c r="DU368" s="95"/>
      <c r="DV368" s="95"/>
      <c r="DX368" s="95"/>
      <c r="DY368" s="95"/>
      <c r="DZ368" s="95"/>
      <c r="EB368" s="95"/>
      <c r="EC368" s="95"/>
      <c r="ED368" s="95"/>
      <c r="EF368" s="95"/>
      <c r="EG368" s="95"/>
      <c r="EH368" s="95"/>
      <c r="EJ368" s="95"/>
      <c r="EK368" s="95"/>
      <c r="EL368" s="95"/>
      <c r="EN368" s="95"/>
      <c r="EO368" s="95"/>
      <c r="EP368" s="95"/>
    </row>
    <row r="369" spans="1:146" s="139" customFormat="1" x14ac:dyDescent="0.2">
      <c r="A369" s="95"/>
      <c r="B369" s="95"/>
      <c r="C369" s="95"/>
      <c r="D369" s="13"/>
      <c r="E369" s="13">
        <f>+E367+E368</f>
        <v>392971829.27651685</v>
      </c>
      <c r="F369" s="13">
        <f>+E369-F7</f>
        <v>-8.4389448165893555E-3</v>
      </c>
      <c r="G369" s="13"/>
      <c r="H369" s="13"/>
      <c r="I369" s="13"/>
      <c r="J369" s="13"/>
      <c r="K369" s="95"/>
      <c r="L369" s="171"/>
      <c r="M369" s="172"/>
      <c r="N369" s="172"/>
      <c r="P369" s="95"/>
      <c r="Q369" s="95"/>
      <c r="R369" s="95"/>
      <c r="T369" s="95"/>
      <c r="U369" s="95"/>
      <c r="V369" s="95"/>
      <c r="X369" s="95"/>
      <c r="Y369" s="95"/>
      <c r="Z369" s="95"/>
      <c r="AB369" s="95"/>
      <c r="AC369" s="95"/>
      <c r="AD369" s="95"/>
      <c r="AF369" s="95"/>
      <c r="AG369" s="95"/>
      <c r="AH369" s="95"/>
      <c r="AJ369" s="95"/>
      <c r="AK369" s="95"/>
      <c r="AL369" s="95"/>
      <c r="AN369" s="95"/>
      <c r="AO369" s="95"/>
      <c r="AP369" s="95"/>
      <c r="AR369" s="95"/>
      <c r="AS369" s="95"/>
      <c r="AT369" s="95"/>
      <c r="AV369" s="95"/>
      <c r="AW369" s="95"/>
      <c r="AX369" s="95"/>
      <c r="AZ369" s="95"/>
      <c r="BA369" s="95"/>
      <c r="BB369" s="95"/>
      <c r="BD369" s="95"/>
      <c r="BE369" s="95"/>
      <c r="BF369" s="95"/>
      <c r="BH369" s="95"/>
      <c r="BI369" s="95"/>
      <c r="BJ369" s="95"/>
      <c r="BL369" s="95"/>
      <c r="BM369" s="95"/>
      <c r="BN369" s="95"/>
      <c r="BP369" s="95"/>
      <c r="BQ369" s="95"/>
      <c r="BR369" s="95"/>
      <c r="BT369" s="95"/>
      <c r="BU369" s="95"/>
      <c r="BV369" s="95"/>
      <c r="BX369" s="95"/>
      <c r="BY369" s="95"/>
      <c r="BZ369" s="95"/>
      <c r="CB369" s="95"/>
      <c r="CC369" s="95"/>
      <c r="CD369" s="95"/>
      <c r="CF369" s="95"/>
      <c r="CG369" s="95"/>
      <c r="CH369" s="95"/>
      <c r="CJ369" s="95"/>
      <c r="CK369" s="95"/>
      <c r="CL369" s="95"/>
      <c r="CN369" s="95"/>
      <c r="CO369" s="95"/>
      <c r="CP369" s="95"/>
      <c r="CR369" s="95"/>
      <c r="CS369" s="95"/>
      <c r="CT369" s="95"/>
      <c r="CV369" s="95"/>
      <c r="CW369" s="95"/>
      <c r="CX369" s="95"/>
      <c r="CZ369" s="95"/>
      <c r="DA369" s="95"/>
      <c r="DB369" s="95"/>
      <c r="DD369" s="95"/>
      <c r="DE369" s="95"/>
      <c r="DF369" s="95"/>
      <c r="DH369" s="95"/>
      <c r="DI369" s="95"/>
      <c r="DJ369" s="95"/>
      <c r="DL369" s="95"/>
      <c r="DM369" s="95"/>
      <c r="DN369" s="95"/>
      <c r="DP369" s="95"/>
      <c r="DQ369" s="95"/>
      <c r="DR369" s="95"/>
      <c r="DT369" s="95"/>
      <c r="DU369" s="95"/>
      <c r="DV369" s="95"/>
      <c r="DX369" s="95"/>
      <c r="DY369" s="95"/>
      <c r="DZ369" s="95"/>
      <c r="EB369" s="95"/>
      <c r="EC369" s="95"/>
      <c r="ED369" s="95"/>
      <c r="EF369" s="95"/>
      <c r="EG369" s="95"/>
      <c r="EH369" s="95"/>
      <c r="EJ369" s="95"/>
      <c r="EK369" s="95"/>
      <c r="EL369" s="95"/>
      <c r="EN369" s="95"/>
      <c r="EO369" s="95"/>
      <c r="EP369" s="95"/>
    </row>
    <row r="370" spans="1:146" s="139" customFormat="1" x14ac:dyDescent="0.2">
      <c r="A370" s="95"/>
      <c r="B370" s="95"/>
      <c r="C370" s="95"/>
      <c r="D370" s="13"/>
      <c r="E370" s="13">
        <f>+'EGRESOS-ADM GRAL'!H109+'EGRESOS-TRANSF'!H97+'EGRESOS-BASURA'!H107+'EGRESOS-CAMINOS'!H101+'EGRESOS-ACUEDUCTO'!H111+'EGRESOS-EDUC.,CULTURALES Y DEP'!H96+'EGRESOS-DEP.Y TRATAMIENTO BASUR'!H107+'EGRESOS-MEDIO AMBIENTE'!H96+'EGRESOS-ATENCIÓN EMERG'!H96+'III-02-01 ASF CRUCE CUCAS'!H104+'III-02-02 ASF CAMINO LAS TROJAS'!H104+'III-02-05 ASF CAMINO CUMBRES'!H104+'III-02-07 AyD MATAGUINEO-TROJAS'!H104+'III-02-08 AyD CAMINO CUMBRES'!H104+'III-02-09 CONST.ACERAS DISTRITO'!H104+'III-02-10 MANT-MEJ CAMINOS VARI'!H104+'III-02-11 UNIDAD TÉCNICA'!H102+'III-06-01 DIRECCIÓN TÉCNICA BI'!H106+'III-06-02 CAMPAÑA RESID SÓLIDOS'!H108+'III-06-03 INSTALAC.HIDROMEDIDOR'!H108+'III-06-04 MACROMEDICIÓN'!H108</f>
        <v>392971829.27201682</v>
      </c>
      <c r="F370" s="13"/>
      <c r="G370" s="13"/>
      <c r="H370" s="13"/>
      <c r="I370" s="13"/>
      <c r="J370" s="13"/>
      <c r="K370" s="95"/>
      <c r="L370" s="171"/>
      <c r="M370" s="172"/>
      <c r="N370" s="172"/>
      <c r="P370" s="95"/>
      <c r="Q370" s="95"/>
      <c r="R370" s="95"/>
      <c r="T370" s="95"/>
      <c r="U370" s="95"/>
      <c r="V370" s="95"/>
      <c r="X370" s="95"/>
      <c r="Y370" s="95"/>
      <c r="Z370" s="95"/>
      <c r="AB370" s="95"/>
      <c r="AC370" s="95"/>
      <c r="AD370" s="95"/>
      <c r="AF370" s="95"/>
      <c r="AG370" s="95"/>
      <c r="AH370" s="95"/>
      <c r="AJ370" s="95"/>
      <c r="AK370" s="95"/>
      <c r="AL370" s="95"/>
      <c r="AN370" s="95"/>
      <c r="AO370" s="95"/>
      <c r="AP370" s="95"/>
      <c r="AR370" s="95"/>
      <c r="AS370" s="95"/>
      <c r="AT370" s="95"/>
      <c r="AV370" s="95"/>
      <c r="AW370" s="95"/>
      <c r="AX370" s="95"/>
      <c r="AZ370" s="95"/>
      <c r="BA370" s="95"/>
      <c r="BB370" s="95"/>
      <c r="BD370" s="95"/>
      <c r="BE370" s="95"/>
      <c r="BF370" s="95"/>
      <c r="BH370" s="95"/>
      <c r="BI370" s="95"/>
      <c r="BJ370" s="95"/>
      <c r="BL370" s="95"/>
      <c r="BM370" s="95"/>
      <c r="BN370" s="95"/>
      <c r="BP370" s="95"/>
      <c r="BQ370" s="95"/>
      <c r="BR370" s="95"/>
      <c r="BT370" s="95"/>
      <c r="BU370" s="95"/>
      <c r="BV370" s="95"/>
      <c r="BX370" s="95"/>
      <c r="BY370" s="95"/>
      <c r="BZ370" s="95"/>
      <c r="CB370" s="95"/>
      <c r="CC370" s="95"/>
      <c r="CD370" s="95"/>
      <c r="CF370" s="95"/>
      <c r="CG370" s="95"/>
      <c r="CH370" s="95"/>
      <c r="CJ370" s="95"/>
      <c r="CK370" s="95"/>
      <c r="CL370" s="95"/>
      <c r="CN370" s="95"/>
      <c r="CO370" s="95"/>
      <c r="CP370" s="95"/>
      <c r="CR370" s="95"/>
      <c r="CS370" s="95"/>
      <c r="CT370" s="95"/>
      <c r="CV370" s="95"/>
      <c r="CW370" s="95"/>
      <c r="CX370" s="95"/>
      <c r="CZ370" s="95"/>
      <c r="DA370" s="95"/>
      <c r="DB370" s="95"/>
      <c r="DD370" s="95"/>
      <c r="DE370" s="95"/>
      <c r="DF370" s="95"/>
      <c r="DH370" s="95"/>
      <c r="DI370" s="95"/>
      <c r="DJ370" s="95"/>
      <c r="DL370" s="95"/>
      <c r="DM370" s="95"/>
      <c r="DN370" s="95"/>
      <c r="DP370" s="95"/>
      <c r="DQ370" s="95"/>
      <c r="DR370" s="95"/>
      <c r="DT370" s="95"/>
      <c r="DU370" s="95"/>
      <c r="DV370" s="95"/>
      <c r="DX370" s="95"/>
      <c r="DY370" s="95"/>
      <c r="DZ370" s="95"/>
      <c r="EB370" s="95"/>
      <c r="EC370" s="95"/>
      <c r="ED370" s="95"/>
      <c r="EF370" s="95"/>
      <c r="EG370" s="95"/>
      <c r="EH370" s="95"/>
      <c r="EJ370" s="95"/>
      <c r="EK370" s="95"/>
      <c r="EL370" s="95"/>
      <c r="EN370" s="95"/>
      <c r="EO370" s="95"/>
      <c r="EP370" s="95"/>
    </row>
    <row r="371" spans="1:146" s="139" customFormat="1" x14ac:dyDescent="0.2">
      <c r="A371" s="95"/>
      <c r="B371" s="95"/>
      <c r="C371" s="95"/>
      <c r="D371" s="13"/>
      <c r="E371" s="13">
        <f>+E369-E370</f>
        <v>4.5000314712524414E-3</v>
      </c>
      <c r="F371" s="13"/>
      <c r="G371" s="13"/>
      <c r="H371" s="13"/>
      <c r="I371" s="13"/>
      <c r="J371" s="13"/>
      <c r="K371" s="95"/>
      <c r="L371" s="171"/>
      <c r="M371" s="172"/>
      <c r="N371" s="172"/>
      <c r="P371" s="95"/>
      <c r="Q371" s="95"/>
      <c r="R371" s="95"/>
      <c r="T371" s="95"/>
      <c r="U371" s="95"/>
      <c r="V371" s="95"/>
      <c r="X371" s="95"/>
      <c r="Y371" s="95"/>
      <c r="Z371" s="95"/>
      <c r="AB371" s="95"/>
      <c r="AC371" s="95"/>
      <c r="AD371" s="95"/>
      <c r="AF371" s="95"/>
      <c r="AG371" s="95"/>
      <c r="AH371" s="95"/>
      <c r="AJ371" s="95"/>
      <c r="AK371" s="95"/>
      <c r="AL371" s="95"/>
      <c r="AN371" s="95"/>
      <c r="AO371" s="95"/>
      <c r="AP371" s="95"/>
      <c r="AR371" s="95"/>
      <c r="AS371" s="95"/>
      <c r="AT371" s="95"/>
      <c r="AV371" s="95"/>
      <c r="AW371" s="95"/>
      <c r="AX371" s="95"/>
      <c r="AZ371" s="95"/>
      <c r="BA371" s="95"/>
      <c r="BB371" s="95"/>
      <c r="BD371" s="95"/>
      <c r="BE371" s="95"/>
      <c r="BF371" s="95"/>
      <c r="BH371" s="95"/>
      <c r="BI371" s="95"/>
      <c r="BJ371" s="95"/>
      <c r="BL371" s="95"/>
      <c r="BM371" s="95"/>
      <c r="BN371" s="95"/>
      <c r="BP371" s="95"/>
      <c r="BQ371" s="95"/>
      <c r="BR371" s="95"/>
      <c r="BT371" s="95"/>
      <c r="BU371" s="95"/>
      <c r="BV371" s="95"/>
      <c r="BX371" s="95"/>
      <c r="BY371" s="95"/>
      <c r="BZ371" s="95"/>
      <c r="CB371" s="95"/>
      <c r="CC371" s="95"/>
      <c r="CD371" s="95"/>
      <c r="CF371" s="95"/>
      <c r="CG371" s="95"/>
      <c r="CH371" s="95"/>
      <c r="CJ371" s="95"/>
      <c r="CK371" s="95"/>
      <c r="CL371" s="95"/>
      <c r="CN371" s="95"/>
      <c r="CO371" s="95"/>
      <c r="CP371" s="95"/>
      <c r="CR371" s="95"/>
      <c r="CS371" s="95"/>
      <c r="CT371" s="95"/>
      <c r="CV371" s="95"/>
      <c r="CW371" s="95"/>
      <c r="CX371" s="95"/>
      <c r="CZ371" s="95"/>
      <c r="DA371" s="95"/>
      <c r="DB371" s="95"/>
      <c r="DD371" s="95"/>
      <c r="DE371" s="95"/>
      <c r="DF371" s="95"/>
      <c r="DH371" s="95"/>
      <c r="DI371" s="95"/>
      <c r="DJ371" s="95"/>
      <c r="DL371" s="95"/>
      <c r="DM371" s="95"/>
      <c r="DN371" s="95"/>
      <c r="DP371" s="95"/>
      <c r="DQ371" s="95"/>
      <c r="DR371" s="95"/>
      <c r="DT371" s="95"/>
      <c r="DU371" s="95"/>
      <c r="DV371" s="95"/>
      <c r="DX371" s="95"/>
      <c r="DY371" s="95"/>
      <c r="DZ371" s="95"/>
      <c r="EB371" s="95"/>
      <c r="EC371" s="95"/>
      <c r="ED371" s="95"/>
      <c r="EF371" s="95"/>
      <c r="EG371" s="95"/>
      <c r="EH371" s="95"/>
      <c r="EJ371" s="95"/>
      <c r="EK371" s="95"/>
      <c r="EL371" s="95"/>
      <c r="EN371" s="95"/>
      <c r="EO371" s="95"/>
      <c r="EP371" s="95"/>
    </row>
    <row r="372" spans="1:146" s="139" customFormat="1" x14ac:dyDescent="0.2">
      <c r="A372" s="95"/>
      <c r="B372" s="95"/>
      <c r="C372" s="95"/>
      <c r="D372" s="13"/>
      <c r="E372" s="13"/>
      <c r="F372" s="13"/>
      <c r="G372" s="13"/>
      <c r="H372" s="13"/>
      <c r="I372" s="13"/>
      <c r="J372" s="13"/>
      <c r="K372" s="95"/>
      <c r="L372" s="171"/>
      <c r="M372" s="172"/>
      <c r="N372" s="172"/>
      <c r="P372" s="95"/>
      <c r="Q372" s="95"/>
      <c r="R372" s="95"/>
      <c r="T372" s="95"/>
      <c r="U372" s="95"/>
      <c r="V372" s="95"/>
      <c r="X372" s="95"/>
      <c r="Y372" s="95"/>
      <c r="Z372" s="95"/>
      <c r="AB372" s="95"/>
      <c r="AC372" s="95"/>
      <c r="AD372" s="95"/>
      <c r="AF372" s="95"/>
      <c r="AG372" s="95"/>
      <c r="AH372" s="95"/>
      <c r="AJ372" s="95"/>
      <c r="AK372" s="95"/>
      <c r="AL372" s="95"/>
      <c r="AN372" s="95"/>
      <c r="AO372" s="95"/>
      <c r="AP372" s="95"/>
      <c r="AR372" s="95"/>
      <c r="AS372" s="95"/>
      <c r="AT372" s="95"/>
      <c r="AV372" s="95"/>
      <c r="AW372" s="95"/>
      <c r="AX372" s="95"/>
      <c r="AZ372" s="95"/>
      <c r="BA372" s="95"/>
      <c r="BB372" s="95"/>
      <c r="BD372" s="95"/>
      <c r="BE372" s="95"/>
      <c r="BF372" s="95"/>
      <c r="BH372" s="95"/>
      <c r="BI372" s="95"/>
      <c r="BJ372" s="95"/>
      <c r="BL372" s="95"/>
      <c r="BM372" s="95"/>
      <c r="BN372" s="95"/>
      <c r="BP372" s="95"/>
      <c r="BQ372" s="95"/>
      <c r="BR372" s="95"/>
      <c r="BT372" s="95"/>
      <c r="BU372" s="95"/>
      <c r="BV372" s="95"/>
      <c r="BX372" s="95"/>
      <c r="BY372" s="95"/>
      <c r="BZ372" s="95"/>
      <c r="CB372" s="95"/>
      <c r="CC372" s="95"/>
      <c r="CD372" s="95"/>
      <c r="CF372" s="95"/>
      <c r="CG372" s="95"/>
      <c r="CH372" s="95"/>
      <c r="CJ372" s="95"/>
      <c r="CK372" s="95"/>
      <c r="CL372" s="95"/>
      <c r="CN372" s="95"/>
      <c r="CO372" s="95"/>
      <c r="CP372" s="95"/>
      <c r="CR372" s="95"/>
      <c r="CS372" s="95"/>
      <c r="CT372" s="95"/>
      <c r="CV372" s="95"/>
      <c r="CW372" s="95"/>
      <c r="CX372" s="95"/>
      <c r="CZ372" s="95"/>
      <c r="DA372" s="95"/>
      <c r="DB372" s="95"/>
      <c r="DD372" s="95"/>
      <c r="DE372" s="95"/>
      <c r="DF372" s="95"/>
      <c r="DH372" s="95"/>
      <c r="DI372" s="95"/>
      <c r="DJ372" s="95"/>
      <c r="DL372" s="95"/>
      <c r="DM372" s="95"/>
      <c r="DN372" s="95"/>
      <c r="DP372" s="95"/>
      <c r="DQ372" s="95"/>
      <c r="DR372" s="95"/>
      <c r="DT372" s="95"/>
      <c r="DU372" s="95"/>
      <c r="DV372" s="95"/>
      <c r="DX372" s="95"/>
      <c r="DY372" s="95"/>
      <c r="DZ372" s="95"/>
      <c r="EB372" s="95"/>
      <c r="EC372" s="95"/>
      <c r="ED372" s="95"/>
      <c r="EF372" s="95"/>
      <c r="EG372" s="95"/>
      <c r="EH372" s="95"/>
      <c r="EJ372" s="95"/>
      <c r="EK372" s="95"/>
      <c r="EL372" s="95"/>
      <c r="EN372" s="95"/>
      <c r="EO372" s="95"/>
      <c r="EP372" s="95"/>
    </row>
    <row r="373" spans="1:146" s="139" customFormat="1" x14ac:dyDescent="0.2">
      <c r="A373" s="95"/>
      <c r="B373" s="95" t="s">
        <v>958</v>
      </c>
      <c r="C373" s="95"/>
      <c r="D373" s="13"/>
      <c r="E373" s="13">
        <f>+'EGRESOS-ADM GRAL'!K109+'EGRESOS-TRANSF'!K97+'EGRESOS-BASURA'!K107+'EGRESOS-CAMINOS'!K101+'EGRESOS-ACUEDUCTO'!K111+'EGRESOS-EDUC.,CULTURALES Y DEP'!K96+'EGRESOS-DEP.Y TRATAMIENTO BASUR'!K107+'EGRESOS-MEDIO AMBIENTE'!K96+'EGRESOS-ATENCIÓN EMERG'!K96+'III-02-01 ASF CRUCE CUCAS'!K104+'III-02-02 ASF CAMINO LAS TROJAS'!K104+'III-02-05 ASF CAMINO CUMBRES'!K104+'III-02-07 AyD MATAGUINEO-TROJAS'!K104+'III-02-08 AyD CAMINO CUMBRES'!K104+'III-02-09 CONST.ACERAS DISTRITO'!K104+'III-02-10 MANT-MEJ CAMINOS VARI'!K104+'III-02-11 UNIDAD TÉCNICA'!K102+'III-06-01 DIRECCIÓN TÉCNICA BI'!K106+'III-06-02 CAMPAÑA RESID SÓLIDOS'!K108+'III-06-03 INSTALAC.HIDROMEDIDOR'!K108+'III-06-04 MACROMEDICIÓN'!K108</f>
        <v>40396952.890000001</v>
      </c>
      <c r="F373" s="13">
        <f>+E373-'[7]Conciliaciones Bancarias'!$E$29</f>
        <v>0.4700000062584877</v>
      </c>
      <c r="G373" s="13"/>
      <c r="H373" s="13"/>
      <c r="I373" s="13"/>
      <c r="J373" s="13"/>
      <c r="K373" s="95"/>
      <c r="L373" s="171"/>
      <c r="M373" s="172"/>
      <c r="N373" s="172"/>
      <c r="P373" s="95"/>
      <c r="Q373" s="95"/>
      <c r="R373" s="95"/>
      <c r="T373" s="95"/>
      <c r="U373" s="95"/>
      <c r="V373" s="95"/>
      <c r="X373" s="95"/>
      <c r="Y373" s="95"/>
      <c r="Z373" s="95"/>
      <c r="AB373" s="95"/>
      <c r="AC373" s="95"/>
      <c r="AD373" s="95"/>
      <c r="AF373" s="95"/>
      <c r="AG373" s="95"/>
      <c r="AH373" s="95"/>
      <c r="AJ373" s="95"/>
      <c r="AK373" s="95"/>
      <c r="AL373" s="95"/>
      <c r="AN373" s="95"/>
      <c r="AO373" s="95"/>
      <c r="AP373" s="95"/>
      <c r="AR373" s="95"/>
      <c r="AS373" s="95"/>
      <c r="AT373" s="95"/>
      <c r="AV373" s="95"/>
      <c r="AW373" s="95"/>
      <c r="AX373" s="95"/>
      <c r="AZ373" s="95"/>
      <c r="BA373" s="95"/>
      <c r="BB373" s="95"/>
      <c r="BD373" s="95"/>
      <c r="BE373" s="95"/>
      <c r="BF373" s="95"/>
      <c r="BH373" s="95"/>
      <c r="BI373" s="95"/>
      <c r="BJ373" s="95"/>
      <c r="BL373" s="95"/>
      <c r="BM373" s="95"/>
      <c r="BN373" s="95"/>
      <c r="BP373" s="95"/>
      <c r="BQ373" s="95"/>
      <c r="BR373" s="95"/>
      <c r="BT373" s="95"/>
      <c r="BU373" s="95"/>
      <c r="BV373" s="95"/>
      <c r="BX373" s="95"/>
      <c r="BY373" s="95"/>
      <c r="BZ373" s="95"/>
      <c r="CB373" s="95"/>
      <c r="CC373" s="95"/>
      <c r="CD373" s="95"/>
      <c r="CF373" s="95"/>
      <c r="CG373" s="95"/>
      <c r="CH373" s="95"/>
      <c r="CJ373" s="95"/>
      <c r="CK373" s="95"/>
      <c r="CL373" s="95"/>
      <c r="CN373" s="95"/>
      <c r="CO373" s="95"/>
      <c r="CP373" s="95"/>
      <c r="CR373" s="95"/>
      <c r="CS373" s="95"/>
      <c r="CT373" s="95"/>
      <c r="CV373" s="95"/>
      <c r="CW373" s="95"/>
      <c r="CX373" s="95"/>
      <c r="CZ373" s="95"/>
      <c r="DA373" s="95"/>
      <c r="DB373" s="95"/>
      <c r="DD373" s="95"/>
      <c r="DE373" s="95"/>
      <c r="DF373" s="95"/>
      <c r="DH373" s="95"/>
      <c r="DI373" s="95"/>
      <c r="DJ373" s="95"/>
      <c r="DL373" s="95"/>
      <c r="DM373" s="95"/>
      <c r="DN373" s="95"/>
      <c r="DP373" s="95"/>
      <c r="DQ373" s="95"/>
      <c r="DR373" s="95"/>
      <c r="DT373" s="95"/>
      <c r="DU373" s="95"/>
      <c r="DV373" s="95"/>
      <c r="DX373" s="95"/>
      <c r="DY373" s="95"/>
      <c r="DZ373" s="95"/>
      <c r="EB373" s="95"/>
      <c r="EC373" s="95"/>
      <c r="ED373" s="95"/>
      <c r="EF373" s="95"/>
      <c r="EG373" s="95"/>
      <c r="EH373" s="95"/>
      <c r="EJ373" s="95"/>
      <c r="EK373" s="95"/>
      <c r="EL373" s="95"/>
      <c r="EN373" s="95"/>
      <c r="EO373" s="95"/>
      <c r="EP373" s="95"/>
    </row>
    <row r="374" spans="1:146" s="139" customFormat="1" x14ac:dyDescent="0.2">
      <c r="A374" s="95"/>
      <c r="B374" s="95"/>
      <c r="C374" s="95"/>
      <c r="D374" s="13"/>
      <c r="E374" s="13">
        <f>+E370-E373</f>
        <v>352574876.38201684</v>
      </c>
      <c r="F374" s="13"/>
      <c r="G374" s="13"/>
      <c r="H374" s="13"/>
      <c r="I374" s="13"/>
      <c r="J374" s="13"/>
      <c r="K374" s="95"/>
      <c r="L374" s="171"/>
      <c r="M374" s="172"/>
      <c r="N374" s="172"/>
      <c r="P374" s="95"/>
      <c r="Q374" s="95"/>
      <c r="R374" s="95"/>
      <c r="T374" s="95"/>
      <c r="U374" s="95"/>
      <c r="V374" s="95"/>
      <c r="X374" s="95"/>
      <c r="Y374" s="95"/>
      <c r="Z374" s="95"/>
      <c r="AB374" s="95"/>
      <c r="AC374" s="95"/>
      <c r="AD374" s="95"/>
      <c r="AF374" s="95"/>
      <c r="AG374" s="95"/>
      <c r="AH374" s="95"/>
      <c r="AJ374" s="95"/>
      <c r="AK374" s="95"/>
      <c r="AL374" s="95"/>
      <c r="AN374" s="95"/>
      <c r="AO374" s="95"/>
      <c r="AP374" s="95"/>
      <c r="AR374" s="95"/>
      <c r="AS374" s="95"/>
      <c r="AT374" s="95"/>
      <c r="AV374" s="95"/>
      <c r="AW374" s="95"/>
      <c r="AX374" s="95"/>
      <c r="AZ374" s="95"/>
      <c r="BA374" s="95"/>
      <c r="BB374" s="95"/>
      <c r="BD374" s="95"/>
      <c r="BE374" s="95"/>
      <c r="BF374" s="95"/>
      <c r="BH374" s="95"/>
      <c r="BI374" s="95"/>
      <c r="BJ374" s="95"/>
      <c r="BL374" s="95"/>
      <c r="BM374" s="95"/>
      <c r="BN374" s="95"/>
      <c r="BP374" s="95"/>
      <c r="BQ374" s="95"/>
      <c r="BR374" s="95"/>
      <c r="BT374" s="95"/>
      <c r="BU374" s="95"/>
      <c r="BV374" s="95"/>
      <c r="BX374" s="95"/>
      <c r="BY374" s="95"/>
      <c r="BZ374" s="95"/>
      <c r="CB374" s="95"/>
      <c r="CC374" s="95"/>
      <c r="CD374" s="95"/>
      <c r="CF374" s="95"/>
      <c r="CG374" s="95"/>
      <c r="CH374" s="95"/>
      <c r="CJ374" s="95"/>
      <c r="CK374" s="95"/>
      <c r="CL374" s="95"/>
      <c r="CN374" s="95"/>
      <c r="CO374" s="95"/>
      <c r="CP374" s="95"/>
      <c r="CR374" s="95"/>
      <c r="CS374" s="95"/>
      <c r="CT374" s="95"/>
      <c r="CV374" s="95"/>
      <c r="CW374" s="95"/>
      <c r="CX374" s="95"/>
      <c r="CZ374" s="95"/>
      <c r="DA374" s="95"/>
      <c r="DB374" s="95"/>
      <c r="DD374" s="95"/>
      <c r="DE374" s="95"/>
      <c r="DF374" s="95"/>
      <c r="DH374" s="95"/>
      <c r="DI374" s="95"/>
      <c r="DJ374" s="95"/>
      <c r="DL374" s="95"/>
      <c r="DM374" s="95"/>
      <c r="DN374" s="95"/>
      <c r="DP374" s="95"/>
      <c r="DQ374" s="95"/>
      <c r="DR374" s="95"/>
      <c r="DT374" s="95"/>
      <c r="DU374" s="95"/>
      <c r="DV374" s="95"/>
      <c r="DX374" s="95"/>
      <c r="DY374" s="95"/>
      <c r="DZ374" s="95"/>
      <c r="EB374" s="95"/>
      <c r="EC374" s="95"/>
      <c r="ED374" s="95"/>
      <c r="EF374" s="95"/>
      <c r="EG374" s="95"/>
      <c r="EH374" s="95"/>
      <c r="EJ374" s="95"/>
      <c r="EK374" s="95"/>
      <c r="EL374" s="95"/>
      <c r="EN374" s="95"/>
      <c r="EO374" s="95"/>
      <c r="EP374" s="95"/>
    </row>
    <row r="375" spans="1:146" s="139" customFormat="1" x14ac:dyDescent="0.2">
      <c r="A375" s="95"/>
      <c r="B375" s="95"/>
      <c r="C375" s="95"/>
      <c r="D375" s="13"/>
      <c r="E375" s="13">
        <f>+'EGRESOS-ADM GRAL'!L109+'EGRESOS-TRANSF'!L97+'EGRESOS-BASURA'!L107+'EGRESOS-CAMINOS'!L101+'EGRESOS-ACUEDUCTO'!L111+'EGRESOS-EDUC.,CULTURALES Y DEP'!L96+'EGRESOS-DEP.Y TRATAMIENTO BASUR'!L107+'EGRESOS-MEDIO AMBIENTE'!L96+'EGRESOS-ATENCIÓN EMERG'!L96+'III-02-01 ASF CRUCE CUCAS'!L104+'III-02-02 ASF CAMINO LAS TROJAS'!L104+'III-02-05 ASF CAMINO CUMBRES'!L104+'III-02-07 AyD MATAGUINEO-TROJAS'!L104+'III-02-08 AyD CAMINO CUMBRES'!L104+'III-02-09 CONST.ACERAS DISTRITO'!L104+'III-02-10 MANT-MEJ CAMINOS VARI'!L104+'III-02-11 UNIDAD TÉCNICA'!L102+'III-06-01 DIRECCIÓN TÉCNICA BI'!L106+'III-06-02 CAMPAÑA RESID SÓLIDOS'!L108+'III-06-03 INSTALAC.HIDROMEDIDOR'!L108+'III-06-04 MACROMEDICIÓN'!L108</f>
        <v>352574876.38201678</v>
      </c>
      <c r="F375" s="13"/>
      <c r="G375" s="13"/>
      <c r="H375" s="13"/>
      <c r="I375" s="13"/>
      <c r="J375" s="13"/>
      <c r="K375" s="95"/>
      <c r="L375" s="171"/>
      <c r="M375" s="172"/>
      <c r="N375" s="172"/>
      <c r="P375" s="95"/>
      <c r="Q375" s="95"/>
      <c r="R375" s="95"/>
      <c r="T375" s="95"/>
      <c r="U375" s="95"/>
      <c r="V375" s="95"/>
      <c r="X375" s="95"/>
      <c r="Y375" s="95"/>
      <c r="Z375" s="95"/>
      <c r="AB375" s="95"/>
      <c r="AC375" s="95"/>
      <c r="AD375" s="95"/>
      <c r="AF375" s="95"/>
      <c r="AG375" s="95"/>
      <c r="AH375" s="95"/>
      <c r="AJ375" s="95"/>
      <c r="AK375" s="95"/>
      <c r="AL375" s="95"/>
      <c r="AN375" s="95"/>
      <c r="AO375" s="95"/>
      <c r="AP375" s="95"/>
      <c r="AR375" s="95"/>
      <c r="AS375" s="95"/>
      <c r="AT375" s="95"/>
      <c r="AV375" s="95"/>
      <c r="AW375" s="95"/>
      <c r="AX375" s="95"/>
      <c r="AZ375" s="95"/>
      <c r="BA375" s="95"/>
      <c r="BB375" s="95"/>
      <c r="BD375" s="95"/>
      <c r="BE375" s="95"/>
      <c r="BF375" s="95"/>
      <c r="BH375" s="95"/>
      <c r="BI375" s="95"/>
      <c r="BJ375" s="95"/>
      <c r="BL375" s="95"/>
      <c r="BM375" s="95"/>
      <c r="BN375" s="95"/>
      <c r="BP375" s="95"/>
      <c r="BQ375" s="95"/>
      <c r="BR375" s="95"/>
      <c r="BT375" s="95"/>
      <c r="BU375" s="95"/>
      <c r="BV375" s="95"/>
      <c r="BX375" s="95"/>
      <c r="BY375" s="95"/>
      <c r="BZ375" s="95"/>
      <c r="CB375" s="95"/>
      <c r="CC375" s="95"/>
      <c r="CD375" s="95"/>
      <c r="CF375" s="95"/>
      <c r="CG375" s="95"/>
      <c r="CH375" s="95"/>
      <c r="CJ375" s="95"/>
      <c r="CK375" s="95"/>
      <c r="CL375" s="95"/>
      <c r="CN375" s="95"/>
      <c r="CO375" s="95"/>
      <c r="CP375" s="95"/>
      <c r="CR375" s="95"/>
      <c r="CS375" s="95"/>
      <c r="CT375" s="95"/>
      <c r="CV375" s="95"/>
      <c r="CW375" s="95"/>
      <c r="CX375" s="95"/>
      <c r="CZ375" s="95"/>
      <c r="DA375" s="95"/>
      <c r="DB375" s="95"/>
      <c r="DD375" s="95"/>
      <c r="DE375" s="95"/>
      <c r="DF375" s="95"/>
      <c r="DH375" s="95"/>
      <c r="DI375" s="95"/>
      <c r="DJ375" s="95"/>
      <c r="DL375" s="95"/>
      <c r="DM375" s="95"/>
      <c r="DN375" s="95"/>
      <c r="DP375" s="95"/>
      <c r="DQ375" s="95"/>
      <c r="DR375" s="95"/>
      <c r="DT375" s="95"/>
      <c r="DU375" s="95"/>
      <c r="DV375" s="95"/>
      <c r="DX375" s="95"/>
      <c r="DY375" s="95"/>
      <c r="DZ375" s="95"/>
      <c r="EB375" s="95"/>
      <c r="EC375" s="95"/>
      <c r="ED375" s="95"/>
      <c r="EF375" s="95"/>
      <c r="EG375" s="95"/>
      <c r="EH375" s="95"/>
      <c r="EJ375" s="95"/>
      <c r="EK375" s="95"/>
      <c r="EL375" s="95"/>
      <c r="EN375" s="95"/>
      <c r="EO375" s="95"/>
      <c r="EP375" s="95"/>
    </row>
    <row r="376" spans="1:146" s="139" customFormat="1" x14ac:dyDescent="0.2">
      <c r="A376" s="95"/>
      <c r="B376" s="95"/>
      <c r="C376" s="95"/>
      <c r="D376" s="13"/>
      <c r="E376" s="13">
        <f>+E374-E375</f>
        <v>0</v>
      </c>
      <c r="F376" s="13"/>
      <c r="G376" s="13"/>
      <c r="H376" s="13"/>
      <c r="I376" s="13"/>
      <c r="J376" s="13"/>
      <c r="K376" s="95"/>
      <c r="L376" s="171"/>
      <c r="M376" s="172"/>
      <c r="N376" s="172"/>
      <c r="P376" s="95"/>
      <c r="Q376" s="95"/>
      <c r="R376" s="95"/>
      <c r="T376" s="95"/>
      <c r="U376" s="95"/>
      <c r="V376" s="95"/>
      <c r="X376" s="95"/>
      <c r="Y376" s="95"/>
      <c r="Z376" s="95"/>
      <c r="AB376" s="95"/>
      <c r="AC376" s="95"/>
      <c r="AD376" s="95"/>
      <c r="AF376" s="95"/>
      <c r="AG376" s="95"/>
      <c r="AH376" s="95"/>
      <c r="AJ376" s="95"/>
      <c r="AK376" s="95"/>
      <c r="AL376" s="95"/>
      <c r="AN376" s="95"/>
      <c r="AO376" s="95"/>
      <c r="AP376" s="95"/>
      <c r="AR376" s="95"/>
      <c r="AS376" s="95"/>
      <c r="AT376" s="95"/>
      <c r="AV376" s="95"/>
      <c r="AW376" s="95"/>
      <c r="AX376" s="95"/>
      <c r="AZ376" s="95"/>
      <c r="BA376" s="95"/>
      <c r="BB376" s="95"/>
      <c r="BD376" s="95"/>
      <c r="BE376" s="95"/>
      <c r="BF376" s="95"/>
      <c r="BH376" s="95"/>
      <c r="BI376" s="95"/>
      <c r="BJ376" s="95"/>
      <c r="BL376" s="95"/>
      <c r="BM376" s="95"/>
      <c r="BN376" s="95"/>
      <c r="BP376" s="95"/>
      <c r="BQ376" s="95"/>
      <c r="BR376" s="95"/>
      <c r="BT376" s="95"/>
      <c r="BU376" s="95"/>
      <c r="BV376" s="95"/>
      <c r="BX376" s="95"/>
      <c r="BY376" s="95"/>
      <c r="BZ376" s="95"/>
      <c r="CB376" s="95"/>
      <c r="CC376" s="95"/>
      <c r="CD376" s="95"/>
      <c r="CF376" s="95"/>
      <c r="CG376" s="95"/>
      <c r="CH376" s="95"/>
      <c r="CJ376" s="95"/>
      <c r="CK376" s="95"/>
      <c r="CL376" s="95"/>
      <c r="CN376" s="95"/>
      <c r="CO376" s="95"/>
      <c r="CP376" s="95"/>
      <c r="CR376" s="95"/>
      <c r="CS376" s="95"/>
      <c r="CT376" s="95"/>
      <c r="CV376" s="95"/>
      <c r="CW376" s="95"/>
      <c r="CX376" s="95"/>
      <c r="CZ376" s="95"/>
      <c r="DA376" s="95"/>
      <c r="DB376" s="95"/>
      <c r="DD376" s="95"/>
      <c r="DE376" s="95"/>
      <c r="DF376" s="95"/>
      <c r="DH376" s="95"/>
      <c r="DI376" s="95"/>
      <c r="DJ376" s="95"/>
      <c r="DL376" s="95"/>
      <c r="DM376" s="95"/>
      <c r="DN376" s="95"/>
      <c r="DP376" s="95"/>
      <c r="DQ376" s="95"/>
      <c r="DR376" s="95"/>
      <c r="DT376" s="95"/>
      <c r="DU376" s="95"/>
      <c r="DV376" s="95"/>
      <c r="DX376" s="95"/>
      <c r="DY376" s="95"/>
      <c r="DZ376" s="95"/>
      <c r="EB376" s="95"/>
      <c r="EC376" s="95"/>
      <c r="ED376" s="95"/>
      <c r="EF376" s="95"/>
      <c r="EG376" s="95"/>
      <c r="EH376" s="95"/>
      <c r="EJ376" s="95"/>
      <c r="EK376" s="95"/>
      <c r="EL376" s="95"/>
      <c r="EN376" s="95"/>
      <c r="EO376" s="95"/>
      <c r="EP376" s="95"/>
    </row>
    <row r="377" spans="1:146" s="139" customFormat="1" x14ac:dyDescent="0.2">
      <c r="A377" s="95"/>
      <c r="B377" s="95"/>
      <c r="C377" s="95"/>
      <c r="D377" s="13"/>
      <c r="E377" s="13"/>
      <c r="F377" s="13"/>
      <c r="G377" s="13"/>
      <c r="H377" s="13"/>
      <c r="I377" s="13"/>
      <c r="J377" s="13"/>
      <c r="K377" s="95"/>
      <c r="L377" s="171"/>
      <c r="M377" s="172"/>
      <c r="N377" s="172"/>
      <c r="P377" s="95"/>
      <c r="Q377" s="95"/>
      <c r="R377" s="95"/>
      <c r="T377" s="95"/>
      <c r="U377" s="95"/>
      <c r="V377" s="95"/>
      <c r="X377" s="95"/>
      <c r="Y377" s="95"/>
      <c r="Z377" s="95"/>
      <c r="AB377" s="95"/>
      <c r="AC377" s="95"/>
      <c r="AD377" s="95"/>
      <c r="AF377" s="95"/>
      <c r="AG377" s="95"/>
      <c r="AH377" s="95"/>
      <c r="AJ377" s="95"/>
      <c r="AK377" s="95"/>
      <c r="AL377" s="95"/>
      <c r="AN377" s="95"/>
      <c r="AO377" s="95"/>
      <c r="AP377" s="95"/>
      <c r="AR377" s="95"/>
      <c r="AS377" s="95"/>
      <c r="AT377" s="95"/>
      <c r="AV377" s="95"/>
      <c r="AW377" s="95"/>
      <c r="AX377" s="95"/>
      <c r="AZ377" s="95"/>
      <c r="BA377" s="95"/>
      <c r="BB377" s="95"/>
      <c r="BD377" s="95"/>
      <c r="BE377" s="95"/>
      <c r="BF377" s="95"/>
      <c r="BH377" s="95"/>
      <c r="BI377" s="95"/>
      <c r="BJ377" s="95"/>
      <c r="BL377" s="95"/>
      <c r="BM377" s="95"/>
      <c r="BN377" s="95"/>
      <c r="BP377" s="95"/>
      <c r="BQ377" s="95"/>
      <c r="BR377" s="95"/>
      <c r="BT377" s="95"/>
      <c r="BU377" s="95"/>
      <c r="BV377" s="95"/>
      <c r="BX377" s="95"/>
      <c r="BY377" s="95"/>
      <c r="BZ377" s="95"/>
      <c r="CB377" s="95"/>
      <c r="CC377" s="95"/>
      <c r="CD377" s="95"/>
      <c r="CF377" s="95"/>
      <c r="CG377" s="95"/>
      <c r="CH377" s="95"/>
      <c r="CJ377" s="95"/>
      <c r="CK377" s="95"/>
      <c r="CL377" s="95"/>
      <c r="CN377" s="95"/>
      <c r="CO377" s="95"/>
      <c r="CP377" s="95"/>
      <c r="CR377" s="95"/>
      <c r="CS377" s="95"/>
      <c r="CT377" s="95"/>
      <c r="CV377" s="95"/>
      <c r="CW377" s="95"/>
      <c r="CX377" s="95"/>
      <c r="CZ377" s="95"/>
      <c r="DA377" s="95"/>
      <c r="DB377" s="95"/>
      <c r="DD377" s="95"/>
      <c r="DE377" s="95"/>
      <c r="DF377" s="95"/>
      <c r="DH377" s="95"/>
      <c r="DI377" s="95"/>
      <c r="DJ377" s="95"/>
      <c r="DL377" s="95"/>
      <c r="DM377" s="95"/>
      <c r="DN377" s="95"/>
      <c r="DP377" s="95"/>
      <c r="DQ377" s="95"/>
      <c r="DR377" s="95"/>
      <c r="DT377" s="95"/>
      <c r="DU377" s="95"/>
      <c r="DV377" s="95"/>
      <c r="DX377" s="95"/>
      <c r="DY377" s="95"/>
      <c r="DZ377" s="95"/>
      <c r="EB377" s="95"/>
      <c r="EC377" s="95"/>
      <c r="ED377" s="95"/>
      <c r="EF377" s="95"/>
      <c r="EG377" s="95"/>
      <c r="EH377" s="95"/>
      <c r="EJ377" s="95"/>
      <c r="EK377" s="95"/>
      <c r="EL377" s="95"/>
      <c r="EN377" s="95"/>
      <c r="EO377" s="95"/>
      <c r="EP377" s="95"/>
    </row>
  </sheetData>
  <autoFilter ref="A6:EQ357" xr:uid="{00000000-0009-0000-0000-000000000000}">
    <filterColumn colId="9">
      <filters blank="1">
        <filter val="(1,253,316.37)"/>
        <filter val="(14,980,531.23)"/>
        <filter val="(373,839,218.35)"/>
        <filter val="(388,819,749.58)"/>
        <filter val="(692,477.39)"/>
        <filter val="(86,862,227.02)"/>
        <filter val="1,200,000.00"/>
        <filter val="1,521,917.16"/>
        <filter val="10,203,176.00"/>
        <filter val="13,360,836.00"/>
        <filter val="141,907,657.42"/>
        <filter val="160,049,865.14"/>
        <filter val="17,438.00"/>
        <filter val="2,952,051.78"/>
        <filter val="24,956,034.40"/>
        <filter val="28,092,708.69"/>
        <filter val="3,157,660.00"/>
        <filter val="3,307,522.61"/>
        <filter val="35,058,028.69"/>
        <filter val="35,315.00"/>
        <filter val="4,000,000.00"/>
        <filter val="48,418,864.69"/>
        <filter val="49,936,193.17"/>
        <filter val="50,265,209.54"/>
        <filter val="51,136,193.17"/>
        <filter val="57,998,623.30"/>
        <filter val="6,965,320.00"/>
        <filter val="76,092,227.57"/>
        <filter val="82,387,116.96"/>
        <filter val="9,562,320.61"/>
        <filter val="924,300.00"/>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57" orientation="landscape" horizontalDpi="360" verticalDpi="360" r:id="rId1"/>
  <headerFooter alignWithMargins="0"/>
  <ignoredErrors>
    <ignoredError sqref="E30:G30 E51 E86 F86:H86 E164:J164 E169 D189 D291 D313 D336 G51:H51 D314 G314:H314 H30 G169:H169 J189:K189 E189:H189 E291:J291 E313:J313 E336:J336 E314" formulaRange="1"/>
    <ignoredError sqref="F15 F22 F25:F26 F27 F43 F51 F57 F60 F76 F79 F106 F120 F124 F148 F153 F159 F175 F179 F196 F199 F202 F209 F223 F232 F243 F246 F248 F252 F258 F260 F267 F265 F286 F307 F328:F329 F348 F351 F354 I15 I22 I25:I26 I27 I43:J43 I57:J57 I60:J60 I76:J76 I79:J79 I106:J106 I120:J120 I124:J124 I148:J148 I153:J153 I159:J159 I169:J169 I179:J179 I175:J175 I196:J196 I199:J199 I202:J202 I209:J209 I223:J223 I232:J232 I243:J243 I246:J246 I248:J248 I252:J252 I258 I260:J260 I265:J265 I267:J267 I286:J286 I307 I328:I329 I348:J348 I351:J351 I354:J354 J328:J329" formula="1"/>
    <ignoredError sqref="F169 I51:J51" formula="1" formulaRange="1"/>
    <ignoredError sqref="F7"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D01A-F4F8-4FC9-8CDB-08A79DD66F87}">
  <sheetPr codeName="Hoja10"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C148" sqref="C148"/>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3.85546875" style="101" bestFit="1" customWidth="1"/>
    <col min="14" max="16" width="13.42578125" style="14" bestFit="1" customWidth="1"/>
    <col min="17" max="16384" width="11.42578125" style="14"/>
  </cols>
  <sheetData>
    <row r="1" spans="2:17" ht="15" customHeight="1" x14ac:dyDescent="0.2"/>
    <row r="2" spans="2:17" s="64" customFormat="1" ht="15" customHeight="1" x14ac:dyDescent="0.25">
      <c r="B2" s="184" t="s">
        <v>690</v>
      </c>
      <c r="C2" s="184"/>
      <c r="D2" s="184"/>
      <c r="E2" s="184"/>
      <c r="F2" s="184"/>
      <c r="G2" s="184"/>
      <c r="H2" s="184"/>
      <c r="I2" s="184"/>
      <c r="J2" s="184"/>
      <c r="K2" s="184"/>
      <c r="L2" s="184"/>
      <c r="M2" s="157"/>
    </row>
    <row r="3" spans="2:17" s="64" customFormat="1" ht="15" customHeight="1" x14ac:dyDescent="0.25">
      <c r="B3" s="184" t="s">
        <v>1016</v>
      </c>
      <c r="C3" s="184"/>
      <c r="D3" s="184"/>
      <c r="E3" s="184"/>
      <c r="F3" s="184"/>
      <c r="G3" s="184"/>
      <c r="H3" s="184"/>
      <c r="I3" s="184"/>
      <c r="J3" s="184"/>
      <c r="K3" s="184"/>
      <c r="L3" s="184"/>
      <c r="M3" s="157"/>
    </row>
    <row r="4" spans="2:17" ht="15" customHeight="1" x14ac:dyDescent="0.2"/>
    <row r="5" spans="2:17"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c r="M5" s="110"/>
    </row>
    <row r="6" spans="2:17" s="63" customFormat="1" ht="18" customHeight="1" x14ac:dyDescent="0.2">
      <c r="B6" s="185"/>
      <c r="C6" s="186"/>
      <c r="D6" s="183"/>
      <c r="E6" s="183"/>
      <c r="F6" s="183"/>
      <c r="G6" s="187"/>
      <c r="H6" s="183"/>
      <c r="I6" s="183"/>
      <c r="J6" s="183"/>
      <c r="K6" s="183"/>
      <c r="L6" s="183"/>
      <c r="M6" s="110"/>
    </row>
    <row r="7" spans="2:17" s="63" customFormat="1" ht="15" hidden="1" customHeight="1" x14ac:dyDescent="0.2">
      <c r="B7" s="65" t="s">
        <v>702</v>
      </c>
      <c r="C7" s="66" t="s">
        <v>703</v>
      </c>
      <c r="D7" s="67">
        <f t="shared" ref="D7:L7" si="0">+D8+D11+D14+D17+D20</f>
        <v>0</v>
      </c>
      <c r="E7" s="67">
        <f t="shared" si="0"/>
        <v>0</v>
      </c>
      <c r="F7" s="67">
        <f t="shared" si="0"/>
        <v>0</v>
      </c>
      <c r="G7" s="67">
        <f t="shared" si="0"/>
        <v>0</v>
      </c>
      <c r="H7" s="67">
        <f t="shared" si="0"/>
        <v>0</v>
      </c>
      <c r="I7" s="67">
        <f>+I8+I11+I14+I17+I20</f>
        <v>0</v>
      </c>
      <c r="J7" s="67">
        <f t="shared" si="0"/>
        <v>0</v>
      </c>
      <c r="K7" s="67">
        <f t="shared" si="0"/>
        <v>0</v>
      </c>
      <c r="L7" s="67">
        <f t="shared" si="0"/>
        <v>0</v>
      </c>
      <c r="N7" s="68"/>
      <c r="O7" s="68"/>
      <c r="P7" s="80"/>
      <c r="Q7" s="80"/>
    </row>
    <row r="8" spans="2:17" s="63" customFormat="1" ht="15" hidden="1" customHeight="1" x14ac:dyDescent="0.2">
      <c r="B8" s="65" t="s">
        <v>704</v>
      </c>
      <c r="C8" s="66" t="s">
        <v>705</v>
      </c>
      <c r="D8" s="67">
        <f>SUM(D9:D10)</f>
        <v>0</v>
      </c>
      <c r="E8" s="67">
        <f t="shared" ref="E8:L8" si="1">SUM(E9:E10)</f>
        <v>0</v>
      </c>
      <c r="F8" s="67">
        <f t="shared" si="1"/>
        <v>0</v>
      </c>
      <c r="G8" s="67">
        <f t="shared" si="1"/>
        <v>0</v>
      </c>
      <c r="H8" s="67">
        <f t="shared" si="1"/>
        <v>0</v>
      </c>
      <c r="I8" s="67">
        <f>SUM(I9:I10)</f>
        <v>0</v>
      </c>
      <c r="J8" s="67">
        <f t="shared" si="1"/>
        <v>0</v>
      </c>
      <c r="K8" s="67">
        <f t="shared" si="1"/>
        <v>0</v>
      </c>
      <c r="L8" s="67">
        <f t="shared" si="1"/>
        <v>0</v>
      </c>
      <c r="N8" s="68"/>
      <c r="O8" s="68"/>
      <c r="P8" s="80"/>
      <c r="Q8" s="80"/>
    </row>
    <row r="9" spans="2:17" s="63" customFormat="1" ht="15" hidden="1" customHeight="1" x14ac:dyDescent="0.2">
      <c r="B9" s="69" t="s">
        <v>706</v>
      </c>
      <c r="C9" s="45" t="s">
        <v>707</v>
      </c>
      <c r="D9" s="70">
        <v>0</v>
      </c>
      <c r="E9" s="70">
        <v>0</v>
      </c>
      <c r="F9" s="70">
        <v>0</v>
      </c>
      <c r="G9" s="70">
        <v>0</v>
      </c>
      <c r="H9" s="70">
        <f>+D9+E9+F9-G9</f>
        <v>0</v>
      </c>
      <c r="I9" s="70">
        <v>0</v>
      </c>
      <c r="J9" s="71">
        <v>0</v>
      </c>
      <c r="K9" s="70">
        <f>+I9+J9</f>
        <v>0</v>
      </c>
      <c r="L9" s="70">
        <f>+H9-K9</f>
        <v>0</v>
      </c>
      <c r="N9" s="68"/>
      <c r="O9" s="68"/>
      <c r="P9" s="80"/>
      <c r="Q9" s="80"/>
    </row>
    <row r="10" spans="2:17" s="63" customFormat="1" ht="15" hidden="1" customHeight="1" x14ac:dyDescent="0.2">
      <c r="B10" s="69" t="s">
        <v>708</v>
      </c>
      <c r="C10" s="45" t="s">
        <v>709</v>
      </c>
      <c r="D10" s="70">
        <v>0</v>
      </c>
      <c r="E10" s="70">
        <v>0</v>
      </c>
      <c r="F10" s="70">
        <v>0</v>
      </c>
      <c r="G10" s="70">
        <v>0</v>
      </c>
      <c r="H10" s="70">
        <f>+D10+E10+F10-G10</f>
        <v>0</v>
      </c>
      <c r="I10" s="70">
        <v>0</v>
      </c>
      <c r="J10" s="70">
        <v>0</v>
      </c>
      <c r="K10" s="70">
        <f>+I10+J10</f>
        <v>0</v>
      </c>
      <c r="L10" s="70">
        <f>+H10-K10</f>
        <v>0</v>
      </c>
      <c r="N10" s="68"/>
      <c r="O10" s="68"/>
      <c r="P10" s="80"/>
      <c r="Q10" s="80"/>
    </row>
    <row r="11" spans="2:17" s="63" customFormat="1" ht="15" hidden="1" customHeight="1" x14ac:dyDescent="0.2">
      <c r="B11" s="65" t="s">
        <v>710</v>
      </c>
      <c r="C11" s="66" t="s">
        <v>711</v>
      </c>
      <c r="D11" s="67">
        <f>SUM(D12:D13)</f>
        <v>0</v>
      </c>
      <c r="E11" s="67">
        <f t="shared" ref="E11:L11" si="2">SUM(E12:E13)</f>
        <v>0</v>
      </c>
      <c r="F11" s="67">
        <f t="shared" si="2"/>
        <v>0</v>
      </c>
      <c r="G11" s="67">
        <f t="shared" si="2"/>
        <v>0</v>
      </c>
      <c r="H11" s="67">
        <f t="shared" si="2"/>
        <v>0</v>
      </c>
      <c r="I11" s="67">
        <f>SUM(I12:I13)</f>
        <v>0</v>
      </c>
      <c r="J11" s="67">
        <f t="shared" si="2"/>
        <v>0</v>
      </c>
      <c r="K11" s="67">
        <f t="shared" si="2"/>
        <v>0</v>
      </c>
      <c r="L11" s="67">
        <f t="shared" si="2"/>
        <v>0</v>
      </c>
      <c r="N11" s="68"/>
      <c r="O11" s="68"/>
      <c r="P11" s="80"/>
      <c r="Q11" s="80"/>
    </row>
    <row r="12" spans="2:17" s="63" customFormat="1" ht="15" hidden="1" customHeight="1" x14ac:dyDescent="0.2">
      <c r="B12" s="69" t="s">
        <v>712</v>
      </c>
      <c r="C12" s="45" t="s">
        <v>713</v>
      </c>
      <c r="D12" s="70">
        <v>0</v>
      </c>
      <c r="E12" s="70">
        <v>0</v>
      </c>
      <c r="F12" s="70">
        <v>0</v>
      </c>
      <c r="G12" s="70">
        <v>0</v>
      </c>
      <c r="H12" s="70">
        <f>+D12+E12+F12-G12</f>
        <v>0</v>
      </c>
      <c r="I12" s="70">
        <v>0</v>
      </c>
      <c r="J12" s="70">
        <v>0</v>
      </c>
      <c r="K12" s="70">
        <f>+I12+J12</f>
        <v>0</v>
      </c>
      <c r="L12" s="70">
        <f>+H12-K12</f>
        <v>0</v>
      </c>
      <c r="N12" s="68"/>
      <c r="O12" s="68"/>
      <c r="P12" s="80"/>
      <c r="Q12" s="80"/>
    </row>
    <row r="13" spans="2:17"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c r="N13" s="68"/>
      <c r="O13" s="68"/>
      <c r="P13" s="80"/>
      <c r="Q13" s="80"/>
    </row>
    <row r="14" spans="2:17" s="63" customFormat="1" ht="15" hidden="1" customHeight="1" x14ac:dyDescent="0.2">
      <c r="B14" s="65" t="s">
        <v>716</v>
      </c>
      <c r="C14" s="66" t="s">
        <v>717</v>
      </c>
      <c r="D14" s="67">
        <f>SUM(D15:D16)</f>
        <v>0</v>
      </c>
      <c r="E14" s="67">
        <f t="shared" ref="E14:L14" si="3">SUM(E15:E16)</f>
        <v>0</v>
      </c>
      <c r="F14" s="67">
        <f t="shared" si="3"/>
        <v>0</v>
      </c>
      <c r="G14" s="67">
        <f t="shared" si="3"/>
        <v>0</v>
      </c>
      <c r="H14" s="67">
        <f t="shared" si="3"/>
        <v>0</v>
      </c>
      <c r="I14" s="67">
        <f>SUM(I15:I16)</f>
        <v>0</v>
      </c>
      <c r="J14" s="30">
        <f t="shared" si="3"/>
        <v>0</v>
      </c>
      <c r="K14" s="67">
        <f t="shared" si="3"/>
        <v>0</v>
      </c>
      <c r="L14" s="67">
        <f t="shared" si="3"/>
        <v>0</v>
      </c>
      <c r="N14" s="68"/>
      <c r="O14" s="68"/>
      <c r="P14" s="80"/>
      <c r="Q14" s="80"/>
    </row>
    <row r="15" spans="2:17" s="63" customFormat="1" ht="15" hidden="1" customHeight="1" x14ac:dyDescent="0.2">
      <c r="B15" s="69" t="s">
        <v>718</v>
      </c>
      <c r="C15" s="45" t="s">
        <v>719</v>
      </c>
      <c r="D15" s="70">
        <v>0</v>
      </c>
      <c r="E15" s="70">
        <v>0</v>
      </c>
      <c r="F15" s="70">
        <v>0</v>
      </c>
      <c r="G15" s="70">
        <v>0</v>
      </c>
      <c r="H15" s="70">
        <f>+D15+E15+F15-G15</f>
        <v>0</v>
      </c>
      <c r="I15" s="70">
        <v>0</v>
      </c>
      <c r="J15" s="71">
        <v>0</v>
      </c>
      <c r="K15" s="70">
        <f>+I15+J15</f>
        <v>0</v>
      </c>
      <c r="L15" s="70">
        <f>+H15-K15</f>
        <v>0</v>
      </c>
      <c r="N15" s="68"/>
      <c r="O15" s="68"/>
      <c r="P15" s="80"/>
      <c r="Q15" s="80"/>
    </row>
    <row r="16" spans="2:17" s="63" customFormat="1" ht="15" hidden="1" customHeight="1" x14ac:dyDescent="0.2">
      <c r="B16" s="69" t="s">
        <v>720</v>
      </c>
      <c r="C16" s="45" t="s">
        <v>721</v>
      </c>
      <c r="D16" s="70">
        <v>0</v>
      </c>
      <c r="E16" s="70">
        <v>0</v>
      </c>
      <c r="F16" s="70">
        <v>0</v>
      </c>
      <c r="G16" s="70">
        <v>0</v>
      </c>
      <c r="H16" s="70">
        <f>+D16+E16+F16-G16</f>
        <v>0</v>
      </c>
      <c r="I16" s="70">
        <f>+'[20]EGRESOS-BASURA'!$K$16</f>
        <v>0</v>
      </c>
      <c r="J16" s="71">
        <v>0</v>
      </c>
      <c r="K16" s="70">
        <f>+I16+J16</f>
        <v>0</v>
      </c>
      <c r="L16" s="70">
        <f>+H16-K16</f>
        <v>0</v>
      </c>
      <c r="N16" s="68"/>
      <c r="O16" s="68"/>
      <c r="P16" s="80"/>
      <c r="Q16" s="80"/>
    </row>
    <row r="17" spans="2:17" s="63" customFormat="1" ht="15" hidden="1" customHeight="1" x14ac:dyDescent="0.2">
      <c r="B17" s="65" t="s">
        <v>722</v>
      </c>
      <c r="C17" s="66" t="s">
        <v>723</v>
      </c>
      <c r="D17" s="67">
        <f>SUM(D18:D19)</f>
        <v>0</v>
      </c>
      <c r="E17" s="67">
        <f t="shared" ref="E17:L17" si="4">SUM(E18:E19)</f>
        <v>0</v>
      </c>
      <c r="F17" s="67">
        <f t="shared" si="4"/>
        <v>0</v>
      </c>
      <c r="G17" s="67">
        <f t="shared" si="4"/>
        <v>0</v>
      </c>
      <c r="H17" s="67">
        <f t="shared" si="4"/>
        <v>0</v>
      </c>
      <c r="I17" s="67">
        <f>SUM(I18:I19)</f>
        <v>0</v>
      </c>
      <c r="J17" s="30">
        <f t="shared" si="4"/>
        <v>0</v>
      </c>
      <c r="K17" s="67">
        <f t="shared" si="4"/>
        <v>0</v>
      </c>
      <c r="L17" s="67">
        <f t="shared" si="4"/>
        <v>0</v>
      </c>
      <c r="N17" s="68"/>
      <c r="O17" s="68"/>
      <c r="P17" s="80"/>
      <c r="Q17" s="80"/>
    </row>
    <row r="18" spans="2:17" s="63" customFormat="1" ht="15" hidden="1" customHeight="1" x14ac:dyDescent="0.2">
      <c r="B18" s="69" t="s">
        <v>724</v>
      </c>
      <c r="C18" s="45" t="s">
        <v>725</v>
      </c>
      <c r="D18" s="70">
        <v>0</v>
      </c>
      <c r="E18" s="70">
        <v>0</v>
      </c>
      <c r="F18" s="70">
        <v>0</v>
      </c>
      <c r="G18" s="70">
        <v>0</v>
      </c>
      <c r="H18" s="70">
        <f>+D18+E18+F18-G18</f>
        <v>0</v>
      </c>
      <c r="I18" s="70">
        <v>0</v>
      </c>
      <c r="J18" s="71">
        <v>0</v>
      </c>
      <c r="K18" s="70">
        <f>+I18+J18</f>
        <v>0</v>
      </c>
      <c r="L18" s="70">
        <f>+H18-K18</f>
        <v>0</v>
      </c>
      <c r="N18" s="68"/>
      <c r="O18" s="68"/>
      <c r="P18" s="80"/>
      <c r="Q18" s="80"/>
    </row>
    <row r="19" spans="2:17" s="63" customFormat="1" ht="15" hidden="1" customHeight="1" x14ac:dyDescent="0.2">
      <c r="B19" s="69" t="s">
        <v>726</v>
      </c>
      <c r="C19" s="45" t="s">
        <v>727</v>
      </c>
      <c r="D19" s="70">
        <v>0</v>
      </c>
      <c r="E19" s="70">
        <v>0</v>
      </c>
      <c r="F19" s="70">
        <v>0</v>
      </c>
      <c r="G19" s="70">
        <v>0</v>
      </c>
      <c r="H19" s="70">
        <f>+D19+E19+F19-G19</f>
        <v>0</v>
      </c>
      <c r="I19" s="70">
        <v>0</v>
      </c>
      <c r="J19" s="71">
        <v>0</v>
      </c>
      <c r="K19" s="70">
        <f>+I19+J19</f>
        <v>0</v>
      </c>
      <c r="L19" s="70">
        <f>+H19-K19</f>
        <v>0</v>
      </c>
      <c r="N19" s="68"/>
      <c r="O19" s="68"/>
      <c r="P19" s="80"/>
      <c r="Q19" s="80"/>
    </row>
    <row r="20" spans="2:17" s="63" customFormat="1" ht="15" hidden="1" customHeight="1" x14ac:dyDescent="0.2">
      <c r="B20" s="65" t="s">
        <v>728</v>
      </c>
      <c r="C20" s="66" t="s">
        <v>729</v>
      </c>
      <c r="D20" s="67">
        <f>SUM(D21:D23)</f>
        <v>0</v>
      </c>
      <c r="E20" s="67">
        <f t="shared" ref="E20:L20" si="5">SUM(E21:E23)</f>
        <v>0</v>
      </c>
      <c r="F20" s="67">
        <f t="shared" si="5"/>
        <v>0</v>
      </c>
      <c r="G20" s="67">
        <f t="shared" si="5"/>
        <v>0</v>
      </c>
      <c r="H20" s="67">
        <f t="shared" si="5"/>
        <v>0</v>
      </c>
      <c r="I20" s="67">
        <f>SUM(I21:I23)</f>
        <v>0</v>
      </c>
      <c r="J20" s="30">
        <f t="shared" si="5"/>
        <v>0</v>
      </c>
      <c r="K20" s="67">
        <f t="shared" si="5"/>
        <v>0</v>
      </c>
      <c r="L20" s="67">
        <f t="shared" si="5"/>
        <v>0</v>
      </c>
      <c r="N20" s="68"/>
      <c r="O20" s="68"/>
      <c r="P20" s="80"/>
      <c r="Q20" s="80"/>
    </row>
    <row r="21" spans="2:17" s="63" customFormat="1" ht="15" hidden="1" customHeight="1" x14ac:dyDescent="0.2">
      <c r="B21" s="69" t="s">
        <v>903</v>
      </c>
      <c r="C21" s="45" t="s">
        <v>904</v>
      </c>
      <c r="D21" s="70">
        <v>0</v>
      </c>
      <c r="E21" s="70">
        <v>0</v>
      </c>
      <c r="F21" s="70">
        <v>0</v>
      </c>
      <c r="G21" s="70">
        <v>0</v>
      </c>
      <c r="H21" s="70">
        <f>+D21+E21+F21-G21</f>
        <v>0</v>
      </c>
      <c r="I21" s="70">
        <v>0</v>
      </c>
      <c r="J21" s="71">
        <v>0</v>
      </c>
      <c r="K21" s="70">
        <f>+I21+J21</f>
        <v>0</v>
      </c>
      <c r="L21" s="70">
        <f>+H21-K21</f>
        <v>0</v>
      </c>
      <c r="N21" s="68"/>
      <c r="O21" s="68"/>
      <c r="P21" s="80"/>
      <c r="Q21" s="80"/>
    </row>
    <row r="22" spans="2:17" s="63" customFormat="1" ht="15" hidden="1" customHeight="1" x14ac:dyDescent="0.2">
      <c r="B22" s="69" t="s">
        <v>730</v>
      </c>
      <c r="C22" s="45" t="s">
        <v>731</v>
      </c>
      <c r="D22" s="70">
        <v>0</v>
      </c>
      <c r="E22" s="70">
        <v>0</v>
      </c>
      <c r="F22" s="70">
        <v>0</v>
      </c>
      <c r="G22" s="70">
        <v>0</v>
      </c>
      <c r="H22" s="70">
        <f>+D22+E22+F22-G22</f>
        <v>0</v>
      </c>
      <c r="I22" s="70">
        <v>0</v>
      </c>
      <c r="J22" s="71">
        <v>0</v>
      </c>
      <c r="K22" s="70">
        <f>+I22+J22</f>
        <v>0</v>
      </c>
      <c r="L22" s="70">
        <f>+H22-K22</f>
        <v>0</v>
      </c>
      <c r="N22" s="68"/>
      <c r="O22" s="68"/>
      <c r="P22" s="80"/>
      <c r="Q22" s="80"/>
    </row>
    <row r="23" spans="2:17" s="63" customFormat="1" ht="15" hidden="1" customHeight="1" x14ac:dyDescent="0.2">
      <c r="B23" s="69" t="s">
        <v>732</v>
      </c>
      <c r="C23" s="45" t="s">
        <v>733</v>
      </c>
      <c r="D23" s="70">
        <v>0</v>
      </c>
      <c r="E23" s="70">
        <v>0</v>
      </c>
      <c r="F23" s="70">
        <v>0</v>
      </c>
      <c r="G23" s="70">
        <v>0</v>
      </c>
      <c r="H23" s="70">
        <f>+D23+E23+F23-G23</f>
        <v>0</v>
      </c>
      <c r="I23" s="70">
        <v>0</v>
      </c>
      <c r="J23" s="71">
        <v>0</v>
      </c>
      <c r="K23" s="70">
        <f>+I23+J23</f>
        <v>0</v>
      </c>
      <c r="L23" s="70">
        <f>+H23-K23</f>
        <v>0</v>
      </c>
      <c r="N23" s="68"/>
      <c r="O23" s="68"/>
      <c r="P23" s="80"/>
      <c r="Q23" s="80"/>
    </row>
    <row r="24" spans="2:17" s="63" customFormat="1" ht="15" customHeight="1" x14ac:dyDescent="0.2">
      <c r="B24" s="65" t="s">
        <v>734</v>
      </c>
      <c r="C24" s="66" t="s">
        <v>735</v>
      </c>
      <c r="D24" s="67">
        <f t="shared" ref="D24:L24" si="6">+D25+D27+D30+D34+D38+D40+D42+D44+D47+D49</f>
        <v>14214291.85</v>
      </c>
      <c r="E24" s="67">
        <f t="shared" si="6"/>
        <v>0</v>
      </c>
      <c r="F24" s="67">
        <f t="shared" si="6"/>
        <v>0</v>
      </c>
      <c r="G24" s="67">
        <f t="shared" si="6"/>
        <v>0</v>
      </c>
      <c r="H24" s="67">
        <f t="shared" si="6"/>
        <v>14214291.85</v>
      </c>
      <c r="I24" s="67">
        <f t="shared" si="6"/>
        <v>0</v>
      </c>
      <c r="J24" s="30">
        <f t="shared" si="6"/>
        <v>6241168.2000000011</v>
      </c>
      <c r="K24" s="67">
        <f t="shared" si="6"/>
        <v>6241168.2000000011</v>
      </c>
      <c r="L24" s="67">
        <f t="shared" si="6"/>
        <v>7973123.6499999985</v>
      </c>
      <c r="M24" s="110"/>
      <c r="N24" s="68"/>
      <c r="O24" s="68"/>
      <c r="P24" s="80"/>
      <c r="Q24" s="80"/>
    </row>
    <row r="25" spans="2:17" s="63" customFormat="1" ht="15" hidden="1" customHeight="1" x14ac:dyDescent="0.2">
      <c r="B25" s="65" t="s">
        <v>736</v>
      </c>
      <c r="C25" s="66"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c r="N25" s="68"/>
      <c r="O25" s="68"/>
      <c r="P25" s="80"/>
      <c r="Q25" s="80"/>
    </row>
    <row r="26" spans="2:17" s="63" customFormat="1" ht="15" hidden="1" customHeight="1" x14ac:dyDescent="0.2">
      <c r="B26" s="69" t="s">
        <v>737</v>
      </c>
      <c r="C26" s="45" t="s">
        <v>738</v>
      </c>
      <c r="D26" s="70">
        <v>0</v>
      </c>
      <c r="E26" s="70">
        <v>0</v>
      </c>
      <c r="F26" s="70">
        <v>0</v>
      </c>
      <c r="G26" s="70">
        <v>0</v>
      </c>
      <c r="H26" s="70">
        <f>+D26+E26+F26-G26</f>
        <v>0</v>
      </c>
      <c r="I26" s="70">
        <v>0</v>
      </c>
      <c r="J26" s="70">
        <v>0</v>
      </c>
      <c r="K26" s="70">
        <f>+I26+J26</f>
        <v>0</v>
      </c>
      <c r="L26" s="70">
        <f>+H26-K26</f>
        <v>0</v>
      </c>
      <c r="N26" s="68"/>
      <c r="O26" s="68"/>
      <c r="P26" s="80"/>
      <c r="Q26" s="80"/>
    </row>
    <row r="27" spans="2:17" s="63" customFormat="1" ht="15" hidden="1" customHeight="1" x14ac:dyDescent="0.2">
      <c r="B27" s="65" t="s">
        <v>739</v>
      </c>
      <c r="C27" s="66" t="s">
        <v>740</v>
      </c>
      <c r="D27" s="67">
        <f>SUM(D28:D29)</f>
        <v>0</v>
      </c>
      <c r="E27" s="67">
        <f t="shared" ref="E27:L27" si="8">SUM(E28:E29)</f>
        <v>0</v>
      </c>
      <c r="F27" s="67">
        <f t="shared" si="8"/>
        <v>0</v>
      </c>
      <c r="G27" s="67">
        <f t="shared" si="8"/>
        <v>0</v>
      </c>
      <c r="H27" s="67">
        <f t="shared" si="8"/>
        <v>0</v>
      </c>
      <c r="I27" s="67">
        <f>SUM(I28:I29)</f>
        <v>0</v>
      </c>
      <c r="J27" s="67">
        <f t="shared" si="8"/>
        <v>0</v>
      </c>
      <c r="K27" s="67">
        <f t="shared" si="8"/>
        <v>0</v>
      </c>
      <c r="L27" s="67">
        <f t="shared" si="8"/>
        <v>0</v>
      </c>
      <c r="N27" s="68"/>
      <c r="O27" s="68"/>
      <c r="P27" s="80"/>
      <c r="Q27" s="80"/>
    </row>
    <row r="28" spans="2:17" s="63" customFormat="1" ht="15" hidden="1" customHeight="1" x14ac:dyDescent="0.2">
      <c r="B28" s="69" t="s">
        <v>741</v>
      </c>
      <c r="C28" s="45" t="s">
        <v>742</v>
      </c>
      <c r="D28" s="70">
        <v>0</v>
      </c>
      <c r="E28" s="70">
        <v>0</v>
      </c>
      <c r="F28" s="70">
        <v>0</v>
      </c>
      <c r="G28" s="70">
        <v>0</v>
      </c>
      <c r="H28" s="70">
        <f>+D28+E28+F28-G28</f>
        <v>0</v>
      </c>
      <c r="I28" s="70">
        <f>+'[11]EGRESOS-BASURA'!$K$27</f>
        <v>0</v>
      </c>
      <c r="J28" s="70">
        <v>0</v>
      </c>
      <c r="K28" s="70">
        <f>+I28+J28</f>
        <v>0</v>
      </c>
      <c r="L28" s="70">
        <f>+H28-K28</f>
        <v>0</v>
      </c>
      <c r="N28" s="68"/>
      <c r="O28" s="68"/>
      <c r="P28" s="80"/>
      <c r="Q28" s="80"/>
    </row>
    <row r="29" spans="2:17" s="63" customFormat="1" ht="15" hidden="1" customHeight="1" x14ac:dyDescent="0.2">
      <c r="B29" s="69" t="s">
        <v>743</v>
      </c>
      <c r="C29" s="45" t="s">
        <v>744</v>
      </c>
      <c r="D29" s="70">
        <v>0</v>
      </c>
      <c r="E29" s="70">
        <v>0</v>
      </c>
      <c r="F29" s="70">
        <v>0</v>
      </c>
      <c r="G29" s="70">
        <v>0</v>
      </c>
      <c r="H29" s="70">
        <f>+D29+E29+F29-G29</f>
        <v>0</v>
      </c>
      <c r="I29" s="70">
        <f>+'[11]EGRESOS-BASURA'!$K$28</f>
        <v>0</v>
      </c>
      <c r="J29" s="70">
        <v>0</v>
      </c>
      <c r="K29" s="70">
        <f>+I29+J29</f>
        <v>0</v>
      </c>
      <c r="L29" s="70">
        <f>+H29-K29</f>
        <v>0</v>
      </c>
      <c r="N29" s="68"/>
      <c r="O29" s="68"/>
      <c r="P29" s="80"/>
      <c r="Q29" s="80"/>
    </row>
    <row r="30" spans="2:17" s="63" customFormat="1" ht="15" hidden="1" customHeight="1" x14ac:dyDescent="0.2">
      <c r="B30" s="65" t="s">
        <v>745</v>
      </c>
      <c r="C30" s="66" t="s">
        <v>746</v>
      </c>
      <c r="D30" s="67">
        <f>SUM(D31:D33)</f>
        <v>0</v>
      </c>
      <c r="E30" s="67">
        <f t="shared" ref="E30:L30" si="9">SUM(E31:E33)</f>
        <v>0</v>
      </c>
      <c r="F30" s="67">
        <f t="shared" si="9"/>
        <v>0</v>
      </c>
      <c r="G30" s="67">
        <f t="shared" si="9"/>
        <v>0</v>
      </c>
      <c r="H30" s="67">
        <f t="shared" si="9"/>
        <v>0</v>
      </c>
      <c r="I30" s="67">
        <f>SUM(I31:I33)</f>
        <v>0</v>
      </c>
      <c r="J30" s="67">
        <f t="shared" si="9"/>
        <v>0</v>
      </c>
      <c r="K30" s="67">
        <f t="shared" si="9"/>
        <v>0</v>
      </c>
      <c r="L30" s="67">
        <f t="shared" si="9"/>
        <v>0</v>
      </c>
      <c r="N30" s="68"/>
      <c r="O30" s="68"/>
      <c r="P30" s="80"/>
      <c r="Q30" s="80"/>
    </row>
    <row r="31" spans="2:17" s="63" customFormat="1" ht="15" hidden="1" customHeight="1" x14ac:dyDescent="0.2">
      <c r="B31" s="69" t="s">
        <v>747</v>
      </c>
      <c r="C31" s="45" t="s">
        <v>748</v>
      </c>
      <c r="D31" s="70">
        <v>0</v>
      </c>
      <c r="E31" s="70">
        <v>0</v>
      </c>
      <c r="F31" s="70">
        <v>0</v>
      </c>
      <c r="G31" s="70">
        <v>0</v>
      </c>
      <c r="H31" s="70">
        <f>+D31+E31+F31-G31</f>
        <v>0</v>
      </c>
      <c r="I31" s="70">
        <v>0</v>
      </c>
      <c r="J31" s="70">
        <v>0</v>
      </c>
      <c r="K31" s="70">
        <f>+I31+J31</f>
        <v>0</v>
      </c>
      <c r="L31" s="70">
        <f>+H31-K31</f>
        <v>0</v>
      </c>
      <c r="N31" s="68"/>
      <c r="O31" s="68"/>
      <c r="P31" s="80"/>
      <c r="Q31" s="80"/>
    </row>
    <row r="32" spans="2:17" s="63" customFormat="1" ht="15" hidden="1" customHeight="1" x14ac:dyDescent="0.2">
      <c r="B32" s="69" t="s">
        <v>749</v>
      </c>
      <c r="C32" s="45" t="s">
        <v>750</v>
      </c>
      <c r="D32" s="70">
        <v>0</v>
      </c>
      <c r="E32" s="70">
        <v>0</v>
      </c>
      <c r="F32" s="70">
        <v>0</v>
      </c>
      <c r="G32" s="70">
        <v>0</v>
      </c>
      <c r="H32" s="70">
        <f>+D32+E32+F32-G32</f>
        <v>0</v>
      </c>
      <c r="I32" s="70">
        <f>+'[11]EGRESOS-BASURA'!$K$31</f>
        <v>0</v>
      </c>
      <c r="J32" s="70">
        <v>0</v>
      </c>
      <c r="K32" s="70">
        <f>+I32+J32</f>
        <v>0</v>
      </c>
      <c r="L32" s="70">
        <f>+H32-K32</f>
        <v>0</v>
      </c>
      <c r="N32" s="68"/>
      <c r="O32" s="68"/>
      <c r="P32" s="80"/>
      <c r="Q32" s="80"/>
    </row>
    <row r="33" spans="2:17" s="63" customFormat="1" ht="15" hidden="1" customHeight="1" x14ac:dyDescent="0.2">
      <c r="B33" s="69" t="s">
        <v>751</v>
      </c>
      <c r="C33" s="45" t="s">
        <v>752</v>
      </c>
      <c r="D33" s="70">
        <v>0</v>
      </c>
      <c r="E33" s="70">
        <v>0</v>
      </c>
      <c r="F33" s="70">
        <v>0</v>
      </c>
      <c r="G33" s="70">
        <v>0</v>
      </c>
      <c r="H33" s="70">
        <f>+D33+E33+F33-G33</f>
        <v>0</v>
      </c>
      <c r="I33" s="70">
        <v>0</v>
      </c>
      <c r="J33" s="70">
        <v>0</v>
      </c>
      <c r="K33" s="70">
        <f>+I33+J33</f>
        <v>0</v>
      </c>
      <c r="L33" s="70">
        <f>+H33-K33</f>
        <v>0</v>
      </c>
      <c r="N33" s="68"/>
      <c r="O33" s="68"/>
      <c r="P33" s="80"/>
      <c r="Q33" s="80"/>
    </row>
    <row r="34" spans="2:17" s="63" customFormat="1" ht="15" customHeight="1" x14ac:dyDescent="0.2">
      <c r="B34" s="65" t="s">
        <v>753</v>
      </c>
      <c r="C34" s="66" t="s">
        <v>754</v>
      </c>
      <c r="D34" s="67">
        <f>SUM(D35:D37)</f>
        <v>14214291.85</v>
      </c>
      <c r="E34" s="67">
        <f t="shared" ref="E34:L34" si="10">SUM(E35:E37)</f>
        <v>0</v>
      </c>
      <c r="F34" s="67">
        <f t="shared" si="10"/>
        <v>0</v>
      </c>
      <c r="G34" s="67">
        <f t="shared" si="10"/>
        <v>0</v>
      </c>
      <c r="H34" s="67">
        <f t="shared" si="10"/>
        <v>14214291.85</v>
      </c>
      <c r="I34" s="67">
        <f>SUM(I35:I37)</f>
        <v>0</v>
      </c>
      <c r="J34" s="30">
        <f t="shared" si="10"/>
        <v>6241168.2000000011</v>
      </c>
      <c r="K34" s="67">
        <f t="shared" si="10"/>
        <v>6241168.2000000011</v>
      </c>
      <c r="L34" s="67">
        <f t="shared" si="10"/>
        <v>7973123.6499999985</v>
      </c>
      <c r="M34" s="110"/>
      <c r="N34" s="68"/>
      <c r="O34" s="68"/>
      <c r="P34" s="80"/>
      <c r="Q34" s="80"/>
    </row>
    <row r="35" spans="2:17" s="63" customFormat="1" ht="15" hidden="1" customHeight="1" x14ac:dyDescent="0.2">
      <c r="B35" s="69" t="s">
        <v>755</v>
      </c>
      <c r="C35" s="45" t="s">
        <v>756</v>
      </c>
      <c r="D35" s="70">
        <v>0</v>
      </c>
      <c r="E35" s="70">
        <v>0</v>
      </c>
      <c r="F35" s="70">
        <v>0</v>
      </c>
      <c r="G35" s="70">
        <v>0</v>
      </c>
      <c r="H35" s="70">
        <f>+D35+E35+F35-G35</f>
        <v>0</v>
      </c>
      <c r="I35" s="70">
        <f>+'[20]EGRESOS-BASURA'!$K$35</f>
        <v>0</v>
      </c>
      <c r="J35" s="71">
        <v>0</v>
      </c>
      <c r="K35" s="70">
        <f>+I35+J35</f>
        <v>0</v>
      </c>
      <c r="L35" s="70">
        <f>+H35-K35</f>
        <v>0</v>
      </c>
      <c r="N35" s="68"/>
      <c r="O35" s="68"/>
      <c r="P35" s="80"/>
      <c r="Q35" s="80"/>
    </row>
    <row r="36" spans="2:17" s="63" customFormat="1" ht="15" hidden="1" customHeight="1" x14ac:dyDescent="0.2">
      <c r="B36" s="69" t="s">
        <v>924</v>
      </c>
      <c r="C36" s="45" t="s">
        <v>925</v>
      </c>
      <c r="D36" s="70">
        <v>0</v>
      </c>
      <c r="E36" s="70">
        <v>0</v>
      </c>
      <c r="F36" s="70">
        <v>0</v>
      </c>
      <c r="G36" s="70">
        <v>0</v>
      </c>
      <c r="H36" s="70">
        <f>+D36+E36+F36-G36</f>
        <v>0</v>
      </c>
      <c r="I36" s="70">
        <v>0</v>
      </c>
      <c r="J36" s="71">
        <v>0</v>
      </c>
      <c r="K36" s="70">
        <f>+I36+J36</f>
        <v>0</v>
      </c>
      <c r="L36" s="70">
        <f>+H36-K36</f>
        <v>0</v>
      </c>
      <c r="N36" s="68"/>
      <c r="O36" s="68"/>
      <c r="P36" s="80"/>
      <c r="Q36" s="80"/>
    </row>
    <row r="37" spans="2:17" s="63" customFormat="1" ht="15" customHeight="1" x14ac:dyDescent="0.2">
      <c r="B37" s="69" t="s">
        <v>757</v>
      </c>
      <c r="C37" s="45" t="s">
        <v>758</v>
      </c>
      <c r="D37" s="70">
        <f>+'[1]Programa II-Dep.y Tratamiento'!$D$37</f>
        <v>14214291.85</v>
      </c>
      <c r="E37" s="70">
        <v>0</v>
      </c>
      <c r="F37" s="70">
        <v>0</v>
      </c>
      <c r="G37" s="70">
        <v>0</v>
      </c>
      <c r="H37" s="70">
        <f>+D37+E37+F37-G37</f>
        <v>14214291.85</v>
      </c>
      <c r="I37" s="71">
        <v>0</v>
      </c>
      <c r="J37" s="71">
        <f>+'[9]I TRIM 2020'!$E$802</f>
        <v>6241168.2000000011</v>
      </c>
      <c r="K37" s="70">
        <f>+I37+J37</f>
        <v>6241168.2000000011</v>
      </c>
      <c r="L37" s="70">
        <f>+H37-K37</f>
        <v>7973123.6499999985</v>
      </c>
      <c r="M37" s="110">
        <v>6241168.2000000011</v>
      </c>
      <c r="N37" s="68">
        <f>+K37-M37</f>
        <v>0</v>
      </c>
      <c r="O37" s="68"/>
      <c r="P37" s="80"/>
      <c r="Q37" s="80"/>
    </row>
    <row r="38" spans="2:17" s="63" customFormat="1" ht="15" hidden="1" customHeight="1" x14ac:dyDescent="0.2">
      <c r="B38" s="65" t="s">
        <v>873</v>
      </c>
      <c r="C38" s="66" t="s">
        <v>874</v>
      </c>
      <c r="D38" s="67">
        <f t="shared" ref="D38:L38" si="11">SUM(D39)</f>
        <v>0</v>
      </c>
      <c r="E38" s="67">
        <f t="shared" si="11"/>
        <v>0</v>
      </c>
      <c r="F38" s="67">
        <f t="shared" si="11"/>
        <v>0</v>
      </c>
      <c r="G38" s="67">
        <f t="shared" si="11"/>
        <v>0</v>
      </c>
      <c r="H38" s="67">
        <f t="shared" si="11"/>
        <v>0</v>
      </c>
      <c r="I38" s="67">
        <f t="shared" si="11"/>
        <v>0</v>
      </c>
      <c r="J38" s="67">
        <f t="shared" si="11"/>
        <v>0</v>
      </c>
      <c r="K38" s="67">
        <f t="shared" si="11"/>
        <v>0</v>
      </c>
      <c r="L38" s="67">
        <f t="shared" si="11"/>
        <v>0</v>
      </c>
      <c r="N38" s="68"/>
      <c r="O38" s="68"/>
      <c r="P38" s="80"/>
      <c r="Q38" s="80"/>
    </row>
    <row r="39" spans="2:17" s="63" customFormat="1" ht="15" hidden="1" customHeight="1" x14ac:dyDescent="0.2">
      <c r="B39" s="69" t="s">
        <v>875</v>
      </c>
      <c r="C39" s="45" t="s">
        <v>876</v>
      </c>
      <c r="D39" s="70">
        <v>0</v>
      </c>
      <c r="E39" s="70">
        <v>0</v>
      </c>
      <c r="F39" s="70">
        <v>0</v>
      </c>
      <c r="G39" s="70">
        <v>0</v>
      </c>
      <c r="H39" s="70">
        <f>+D39+E39+F39-G39</f>
        <v>0</v>
      </c>
      <c r="I39" s="70">
        <f>+'[11]EGRESOS-BASURA'!$K$37</f>
        <v>0</v>
      </c>
      <c r="J39" s="70">
        <v>0</v>
      </c>
      <c r="K39" s="70">
        <f>+I39+J39</f>
        <v>0</v>
      </c>
      <c r="L39" s="70">
        <f>+H39-K39</f>
        <v>0</v>
      </c>
      <c r="N39" s="68"/>
      <c r="O39" s="68"/>
      <c r="P39" s="80"/>
      <c r="Q39" s="80"/>
    </row>
    <row r="40" spans="2:17" s="63" customFormat="1" ht="15" hidden="1" customHeight="1" x14ac:dyDescent="0.2">
      <c r="B40" s="65" t="s">
        <v>759</v>
      </c>
      <c r="C40" s="66" t="s">
        <v>760</v>
      </c>
      <c r="D40" s="67">
        <f t="shared" ref="D40:L40" si="12">+D41</f>
        <v>0</v>
      </c>
      <c r="E40" s="67">
        <f t="shared" si="12"/>
        <v>0</v>
      </c>
      <c r="F40" s="67">
        <f t="shared" si="12"/>
        <v>0</v>
      </c>
      <c r="G40" s="67">
        <f t="shared" si="12"/>
        <v>0</v>
      </c>
      <c r="H40" s="67">
        <f t="shared" si="12"/>
        <v>0</v>
      </c>
      <c r="I40" s="67">
        <f t="shared" si="12"/>
        <v>0</v>
      </c>
      <c r="J40" s="30">
        <f t="shared" si="12"/>
        <v>0</v>
      </c>
      <c r="K40" s="67">
        <f t="shared" si="12"/>
        <v>0</v>
      </c>
      <c r="L40" s="67">
        <f t="shared" si="12"/>
        <v>0</v>
      </c>
      <c r="N40" s="68"/>
      <c r="O40" s="68"/>
      <c r="P40" s="80"/>
      <c r="Q40" s="80"/>
    </row>
    <row r="41" spans="2:17" s="63" customFormat="1" ht="15" hidden="1" customHeight="1" x14ac:dyDescent="0.2">
      <c r="B41" s="69" t="s">
        <v>761</v>
      </c>
      <c r="C41" s="45" t="s">
        <v>762</v>
      </c>
      <c r="D41" s="70">
        <v>0</v>
      </c>
      <c r="E41" s="70">
        <v>0</v>
      </c>
      <c r="F41" s="70">
        <v>0</v>
      </c>
      <c r="G41" s="70">
        <v>0</v>
      </c>
      <c r="H41" s="70">
        <f>+D41+E41+F41-G41</f>
        <v>0</v>
      </c>
      <c r="I41" s="70">
        <v>0</v>
      </c>
      <c r="J41" s="71">
        <v>0</v>
      </c>
      <c r="K41" s="70">
        <f>+I41+J41</f>
        <v>0</v>
      </c>
      <c r="L41" s="70">
        <f>+H41-K41</f>
        <v>0</v>
      </c>
      <c r="N41" s="68"/>
      <c r="O41" s="68"/>
      <c r="P41" s="80"/>
      <c r="Q41" s="80"/>
    </row>
    <row r="42" spans="2:17" s="63" customFormat="1" ht="15" hidden="1" customHeight="1" x14ac:dyDescent="0.2">
      <c r="B42" s="65" t="s">
        <v>763</v>
      </c>
      <c r="C42" s="66" t="s">
        <v>764</v>
      </c>
      <c r="D42" s="67">
        <f t="shared" ref="D42:L42" si="13">+D43</f>
        <v>0</v>
      </c>
      <c r="E42" s="67">
        <f t="shared" si="13"/>
        <v>0</v>
      </c>
      <c r="F42" s="67">
        <f t="shared" si="13"/>
        <v>0</v>
      </c>
      <c r="G42" s="67">
        <f t="shared" si="13"/>
        <v>0</v>
      </c>
      <c r="H42" s="67">
        <f t="shared" si="13"/>
        <v>0</v>
      </c>
      <c r="I42" s="67">
        <f t="shared" si="13"/>
        <v>0</v>
      </c>
      <c r="J42" s="67">
        <f t="shared" si="13"/>
        <v>0</v>
      </c>
      <c r="K42" s="67">
        <f t="shared" si="13"/>
        <v>0</v>
      </c>
      <c r="L42" s="67">
        <f t="shared" si="13"/>
        <v>0</v>
      </c>
      <c r="N42" s="68"/>
      <c r="O42" s="68"/>
      <c r="P42" s="80"/>
      <c r="Q42" s="80"/>
    </row>
    <row r="43" spans="2:17" s="63" customFormat="1" ht="15" hidden="1" customHeight="1" x14ac:dyDescent="0.2">
      <c r="B43" s="69" t="s">
        <v>765</v>
      </c>
      <c r="C43" s="45" t="s">
        <v>766</v>
      </c>
      <c r="D43" s="70">
        <v>0</v>
      </c>
      <c r="E43" s="70">
        <v>0</v>
      </c>
      <c r="F43" s="70">
        <v>0</v>
      </c>
      <c r="G43" s="70">
        <v>0</v>
      </c>
      <c r="H43" s="70">
        <f>+D43+E43+F43-G43</f>
        <v>0</v>
      </c>
      <c r="I43" s="70">
        <v>0</v>
      </c>
      <c r="J43" s="70">
        <v>0</v>
      </c>
      <c r="K43" s="70">
        <f>+I43+J43</f>
        <v>0</v>
      </c>
      <c r="L43" s="70">
        <f>+H43-K43</f>
        <v>0</v>
      </c>
      <c r="N43" s="68"/>
      <c r="O43" s="68"/>
      <c r="P43" s="80"/>
      <c r="Q43" s="80"/>
    </row>
    <row r="44" spans="2:17" s="63" customFormat="1" ht="15" hidden="1" customHeight="1" x14ac:dyDescent="0.2">
      <c r="B44" s="65" t="s">
        <v>767</v>
      </c>
      <c r="C44" s="66" t="s">
        <v>768</v>
      </c>
      <c r="D44" s="67">
        <f>SUM(D45:D46)</f>
        <v>0</v>
      </c>
      <c r="E44" s="67">
        <f t="shared" ref="E44:L44" si="14">SUM(E45:E46)</f>
        <v>0</v>
      </c>
      <c r="F44" s="67">
        <f t="shared" si="14"/>
        <v>0</v>
      </c>
      <c r="G44" s="67">
        <f t="shared" si="14"/>
        <v>0</v>
      </c>
      <c r="H44" s="67">
        <f t="shared" si="14"/>
        <v>0</v>
      </c>
      <c r="I44" s="67">
        <f>SUM(I45:I46)</f>
        <v>0</v>
      </c>
      <c r="J44" s="30">
        <f t="shared" si="14"/>
        <v>0</v>
      </c>
      <c r="K44" s="67">
        <f t="shared" si="14"/>
        <v>0</v>
      </c>
      <c r="L44" s="67">
        <f t="shared" si="14"/>
        <v>0</v>
      </c>
      <c r="N44" s="68"/>
      <c r="O44" s="68"/>
      <c r="P44" s="80"/>
      <c r="Q44" s="80"/>
    </row>
    <row r="45" spans="2:17" s="63" customFormat="1" ht="15" hidden="1" customHeight="1" x14ac:dyDescent="0.2">
      <c r="B45" s="69" t="s">
        <v>769</v>
      </c>
      <c r="C45" s="45" t="s">
        <v>770</v>
      </c>
      <c r="D45" s="70">
        <v>0</v>
      </c>
      <c r="E45" s="70">
        <v>0</v>
      </c>
      <c r="F45" s="70">
        <v>0</v>
      </c>
      <c r="G45" s="70">
        <v>0</v>
      </c>
      <c r="H45" s="70">
        <f>+D45+E45+F45-G45</f>
        <v>0</v>
      </c>
      <c r="I45" s="70">
        <v>0</v>
      </c>
      <c r="J45" s="71">
        <v>0</v>
      </c>
      <c r="K45" s="70">
        <f t="shared" ref="K45:K51" si="15">+I45+J45</f>
        <v>0</v>
      </c>
      <c r="L45" s="70">
        <f t="shared" ref="L45:L51" si="16">+H45-K45</f>
        <v>0</v>
      </c>
      <c r="N45" s="68"/>
      <c r="O45" s="68"/>
      <c r="P45" s="80"/>
      <c r="Q45" s="80"/>
    </row>
    <row r="46" spans="2:17" s="63" customFormat="1" ht="15" hidden="1" customHeight="1" x14ac:dyDescent="0.2">
      <c r="B46" s="69" t="s">
        <v>771</v>
      </c>
      <c r="C46" s="45" t="s">
        <v>772</v>
      </c>
      <c r="D46" s="70">
        <v>0</v>
      </c>
      <c r="E46" s="70">
        <v>0</v>
      </c>
      <c r="F46" s="70">
        <v>0</v>
      </c>
      <c r="G46" s="70">
        <v>0</v>
      </c>
      <c r="H46" s="70">
        <f>+D46+E46+F46-G46</f>
        <v>0</v>
      </c>
      <c r="I46" s="70">
        <v>0</v>
      </c>
      <c r="J46" s="70">
        <v>0</v>
      </c>
      <c r="K46" s="70">
        <f t="shared" si="15"/>
        <v>0</v>
      </c>
      <c r="L46" s="70">
        <f t="shared" si="16"/>
        <v>0</v>
      </c>
      <c r="N46" s="68"/>
      <c r="O46" s="68"/>
      <c r="P46" s="80"/>
      <c r="Q46" s="80"/>
    </row>
    <row r="47" spans="2:17" s="63" customFormat="1" ht="15" hidden="1" customHeight="1" x14ac:dyDescent="0.2">
      <c r="B47" s="65" t="s">
        <v>773</v>
      </c>
      <c r="C47" s="66" t="s">
        <v>774</v>
      </c>
      <c r="D47" s="67">
        <f t="shared" ref="D47:J47" si="17">+D48</f>
        <v>0</v>
      </c>
      <c r="E47" s="67">
        <f t="shared" si="17"/>
        <v>0</v>
      </c>
      <c r="F47" s="67">
        <f t="shared" si="17"/>
        <v>0</v>
      </c>
      <c r="G47" s="67">
        <f t="shared" si="17"/>
        <v>0</v>
      </c>
      <c r="H47" s="67">
        <f t="shared" si="17"/>
        <v>0</v>
      </c>
      <c r="I47" s="67">
        <f t="shared" si="17"/>
        <v>0</v>
      </c>
      <c r="J47" s="67">
        <f t="shared" si="17"/>
        <v>0</v>
      </c>
      <c r="K47" s="70">
        <f t="shared" si="15"/>
        <v>0</v>
      </c>
      <c r="L47" s="70">
        <f t="shared" si="16"/>
        <v>0</v>
      </c>
      <c r="N47" s="68"/>
      <c r="O47" s="68"/>
      <c r="P47" s="80"/>
      <c r="Q47" s="80"/>
    </row>
    <row r="48" spans="2:17" s="63" customFormat="1" ht="15" hidden="1" customHeight="1" x14ac:dyDescent="0.2">
      <c r="B48" s="69" t="s">
        <v>775</v>
      </c>
      <c r="C48" s="45" t="s">
        <v>776</v>
      </c>
      <c r="D48" s="70">
        <v>0</v>
      </c>
      <c r="E48" s="70">
        <v>0</v>
      </c>
      <c r="F48" s="70">
        <v>0</v>
      </c>
      <c r="G48" s="70">
        <v>0</v>
      </c>
      <c r="H48" s="70">
        <f>+D48+E48+F48-G48</f>
        <v>0</v>
      </c>
      <c r="I48" s="70">
        <f>+'[11]EGRESOS-BASURA'!$K$46</f>
        <v>0</v>
      </c>
      <c r="J48" s="70">
        <v>0</v>
      </c>
      <c r="K48" s="70">
        <f t="shared" si="15"/>
        <v>0</v>
      </c>
      <c r="L48" s="70">
        <f t="shared" si="16"/>
        <v>0</v>
      </c>
      <c r="N48" s="68"/>
      <c r="O48" s="68"/>
      <c r="P48" s="80"/>
      <c r="Q48" s="80"/>
    </row>
    <row r="49" spans="2:17" s="63" customFormat="1" ht="15" hidden="1" customHeight="1" x14ac:dyDescent="0.2">
      <c r="B49" s="65" t="s">
        <v>777</v>
      </c>
      <c r="C49" s="66" t="s">
        <v>778</v>
      </c>
      <c r="D49" s="67">
        <f>SUM(D50:D51)</f>
        <v>0</v>
      </c>
      <c r="E49" s="67">
        <f t="shared" ref="E49:J49" si="18">SUM(E50:E51)</f>
        <v>0</v>
      </c>
      <c r="F49" s="67">
        <f t="shared" si="18"/>
        <v>0</v>
      </c>
      <c r="G49" s="67">
        <f t="shared" si="18"/>
        <v>0</v>
      </c>
      <c r="H49" s="67">
        <f t="shared" si="18"/>
        <v>0</v>
      </c>
      <c r="I49" s="67">
        <f>SUM(I50:I51)</f>
        <v>0</v>
      </c>
      <c r="J49" s="67">
        <f t="shared" si="18"/>
        <v>0</v>
      </c>
      <c r="K49" s="70">
        <f t="shared" si="15"/>
        <v>0</v>
      </c>
      <c r="L49" s="70">
        <f t="shared" si="16"/>
        <v>0</v>
      </c>
      <c r="N49" s="68"/>
      <c r="O49" s="68"/>
      <c r="P49" s="80"/>
      <c r="Q49" s="80"/>
    </row>
    <row r="50" spans="2:17" s="63" customFormat="1" ht="15" hidden="1" customHeight="1" x14ac:dyDescent="0.2">
      <c r="B50" s="69" t="s">
        <v>779</v>
      </c>
      <c r="C50" s="45" t="s">
        <v>780</v>
      </c>
      <c r="D50" s="70">
        <v>0</v>
      </c>
      <c r="E50" s="70">
        <v>0</v>
      </c>
      <c r="F50" s="70">
        <v>0</v>
      </c>
      <c r="G50" s="70">
        <v>0</v>
      </c>
      <c r="H50" s="70">
        <f>+D50+E50+F50-G50</f>
        <v>0</v>
      </c>
      <c r="I50" s="70">
        <v>0</v>
      </c>
      <c r="J50" s="70">
        <v>0</v>
      </c>
      <c r="K50" s="70">
        <f t="shared" si="15"/>
        <v>0</v>
      </c>
      <c r="L50" s="70">
        <f t="shared" si="16"/>
        <v>0</v>
      </c>
      <c r="N50" s="68"/>
      <c r="O50" s="68"/>
      <c r="P50" s="80"/>
      <c r="Q50" s="80"/>
    </row>
    <row r="51" spans="2:17" s="63" customFormat="1" ht="15" hidden="1" customHeight="1" x14ac:dyDescent="0.2">
      <c r="B51" s="69" t="s">
        <v>781</v>
      </c>
      <c r="C51" s="45" t="s">
        <v>782</v>
      </c>
      <c r="D51" s="70">
        <v>0</v>
      </c>
      <c r="E51" s="70">
        <v>0</v>
      </c>
      <c r="F51" s="70">
        <v>0</v>
      </c>
      <c r="G51" s="70">
        <v>0</v>
      </c>
      <c r="H51" s="70">
        <f>+D51+E51+F51-G51</f>
        <v>0</v>
      </c>
      <c r="I51" s="70">
        <v>0</v>
      </c>
      <c r="J51" s="70">
        <v>0</v>
      </c>
      <c r="K51" s="70">
        <f t="shared" si="15"/>
        <v>0</v>
      </c>
      <c r="L51" s="70">
        <f t="shared" si="16"/>
        <v>0</v>
      </c>
      <c r="N51" s="68"/>
      <c r="O51" s="68"/>
      <c r="P51" s="80"/>
      <c r="Q51" s="80"/>
    </row>
    <row r="52" spans="2:17" s="63" customFormat="1" ht="15" hidden="1" customHeight="1" x14ac:dyDescent="0.2">
      <c r="B52" s="65" t="s">
        <v>783</v>
      </c>
      <c r="C52" s="66" t="s">
        <v>784</v>
      </c>
      <c r="D52" s="67">
        <f t="shared" ref="D52:L52" si="19">+D53+D57+D59+D65+D68</f>
        <v>0</v>
      </c>
      <c r="E52" s="67">
        <f t="shared" si="19"/>
        <v>0</v>
      </c>
      <c r="F52" s="67">
        <f t="shared" si="19"/>
        <v>0</v>
      </c>
      <c r="G52" s="67">
        <f t="shared" si="19"/>
        <v>0</v>
      </c>
      <c r="H52" s="67">
        <f t="shared" si="19"/>
        <v>0</v>
      </c>
      <c r="I52" s="67">
        <f t="shared" si="19"/>
        <v>0</v>
      </c>
      <c r="J52" s="30">
        <f t="shared" si="19"/>
        <v>0</v>
      </c>
      <c r="K52" s="67">
        <f t="shared" si="19"/>
        <v>0</v>
      </c>
      <c r="L52" s="67">
        <f t="shared" si="19"/>
        <v>0</v>
      </c>
      <c r="N52" s="68"/>
      <c r="O52" s="68"/>
      <c r="P52" s="80"/>
      <c r="Q52" s="80"/>
    </row>
    <row r="53" spans="2:17" s="63" customFormat="1" ht="15" hidden="1" customHeight="1" x14ac:dyDescent="0.2">
      <c r="B53" s="65" t="s">
        <v>785</v>
      </c>
      <c r="C53" s="66" t="s">
        <v>786</v>
      </c>
      <c r="D53" s="67">
        <f>SUM(D54:D56)</f>
        <v>0</v>
      </c>
      <c r="E53" s="67">
        <f t="shared" ref="E53:L53" si="20">SUM(E54:E56)</f>
        <v>0</v>
      </c>
      <c r="F53" s="67">
        <f t="shared" si="20"/>
        <v>0</v>
      </c>
      <c r="G53" s="67">
        <f t="shared" si="20"/>
        <v>0</v>
      </c>
      <c r="H53" s="67">
        <f t="shared" si="20"/>
        <v>0</v>
      </c>
      <c r="I53" s="67">
        <f>SUM(I54:I56)</f>
        <v>0</v>
      </c>
      <c r="J53" s="67">
        <f t="shared" si="20"/>
        <v>0</v>
      </c>
      <c r="K53" s="67">
        <f t="shared" si="20"/>
        <v>0</v>
      </c>
      <c r="L53" s="67">
        <f t="shared" si="20"/>
        <v>0</v>
      </c>
      <c r="N53" s="68"/>
      <c r="O53" s="68"/>
      <c r="P53" s="80"/>
      <c r="Q53" s="80"/>
    </row>
    <row r="54" spans="2:17" s="63" customFormat="1" ht="15" hidden="1" customHeight="1" x14ac:dyDescent="0.2">
      <c r="B54" s="69" t="s">
        <v>787</v>
      </c>
      <c r="C54" s="45" t="s">
        <v>788</v>
      </c>
      <c r="D54" s="70">
        <v>0</v>
      </c>
      <c r="E54" s="70">
        <v>0</v>
      </c>
      <c r="F54" s="70">
        <v>0</v>
      </c>
      <c r="G54" s="70">
        <v>0</v>
      </c>
      <c r="H54" s="70">
        <f>+D54+E54+F54-G54</f>
        <v>0</v>
      </c>
      <c r="I54" s="70">
        <v>0</v>
      </c>
      <c r="J54" s="70">
        <v>0</v>
      </c>
      <c r="K54" s="70">
        <f>+I54+J54</f>
        <v>0</v>
      </c>
      <c r="L54" s="70">
        <f>+H54-K54</f>
        <v>0</v>
      </c>
      <c r="N54" s="68"/>
      <c r="O54" s="68"/>
      <c r="P54" s="80"/>
      <c r="Q54" s="80"/>
    </row>
    <row r="55" spans="2:17" s="63" customFormat="1" ht="15" hidden="1" customHeight="1" x14ac:dyDescent="0.2">
      <c r="B55" s="69" t="s">
        <v>789</v>
      </c>
      <c r="C55" s="45" t="s">
        <v>790</v>
      </c>
      <c r="D55" s="70">
        <v>0</v>
      </c>
      <c r="E55" s="70">
        <v>0</v>
      </c>
      <c r="F55" s="70">
        <v>0</v>
      </c>
      <c r="G55" s="70">
        <v>0</v>
      </c>
      <c r="H55" s="70">
        <f>+D55+E55+F55-G55</f>
        <v>0</v>
      </c>
      <c r="I55" s="70">
        <f>+'[11]EGRESOS-BASURA'!$K$53</f>
        <v>0</v>
      </c>
      <c r="J55" s="70">
        <v>0</v>
      </c>
      <c r="K55" s="70">
        <f>+I55+J55</f>
        <v>0</v>
      </c>
      <c r="L55" s="70">
        <f>+H55-K55</f>
        <v>0</v>
      </c>
      <c r="N55" s="68"/>
      <c r="O55" s="68"/>
      <c r="P55" s="80"/>
      <c r="Q55" s="80"/>
    </row>
    <row r="56" spans="2:17" s="63" customFormat="1" ht="15" hidden="1" customHeight="1" x14ac:dyDescent="0.2">
      <c r="B56" s="69" t="s">
        <v>791</v>
      </c>
      <c r="C56" s="45" t="s">
        <v>792</v>
      </c>
      <c r="D56" s="70">
        <v>0</v>
      </c>
      <c r="E56" s="70">
        <v>0</v>
      </c>
      <c r="F56" s="70">
        <v>0</v>
      </c>
      <c r="G56" s="70">
        <v>0</v>
      </c>
      <c r="H56" s="70">
        <f>+D56+E56+F56-G56</f>
        <v>0</v>
      </c>
      <c r="I56" s="70">
        <v>0</v>
      </c>
      <c r="J56" s="70">
        <v>0</v>
      </c>
      <c r="K56" s="70">
        <f>+I56+J56</f>
        <v>0</v>
      </c>
      <c r="L56" s="70">
        <f>+H56-K56</f>
        <v>0</v>
      </c>
      <c r="N56" s="68"/>
      <c r="O56" s="68"/>
      <c r="P56" s="80"/>
      <c r="Q56" s="80"/>
    </row>
    <row r="57" spans="2:17" s="63" customFormat="1" ht="15" hidden="1" customHeight="1" x14ac:dyDescent="0.2">
      <c r="B57" s="65" t="s">
        <v>869</v>
      </c>
      <c r="C57" s="66" t="s">
        <v>870</v>
      </c>
      <c r="D57" s="67">
        <f t="shared" ref="D57:L57" si="21">SUM(D58)</f>
        <v>0</v>
      </c>
      <c r="E57" s="67">
        <f t="shared" si="21"/>
        <v>0</v>
      </c>
      <c r="F57" s="67">
        <f t="shared" si="21"/>
        <v>0</v>
      </c>
      <c r="G57" s="67">
        <f t="shared" si="21"/>
        <v>0</v>
      </c>
      <c r="H57" s="67">
        <f t="shared" si="21"/>
        <v>0</v>
      </c>
      <c r="I57" s="67">
        <f t="shared" si="21"/>
        <v>0</v>
      </c>
      <c r="J57" s="67">
        <f t="shared" si="21"/>
        <v>0</v>
      </c>
      <c r="K57" s="67">
        <f t="shared" si="21"/>
        <v>0</v>
      </c>
      <c r="L57" s="67">
        <f t="shared" si="21"/>
        <v>0</v>
      </c>
      <c r="N57" s="68"/>
      <c r="O57" s="68"/>
      <c r="P57" s="80"/>
      <c r="Q57" s="80"/>
    </row>
    <row r="58" spans="2:17" s="63" customFormat="1" ht="15" hidden="1" customHeight="1" x14ac:dyDescent="0.2">
      <c r="B58" s="45" t="s">
        <v>871</v>
      </c>
      <c r="C58" s="45" t="s">
        <v>872</v>
      </c>
      <c r="D58" s="70">
        <v>0</v>
      </c>
      <c r="E58" s="70">
        <v>0</v>
      </c>
      <c r="F58" s="70">
        <v>0</v>
      </c>
      <c r="G58" s="70">
        <v>0</v>
      </c>
      <c r="H58" s="70">
        <f>+D58+E58+F58-G58</f>
        <v>0</v>
      </c>
      <c r="I58" s="70">
        <f>+'[11]EGRESOS-BASURA'!$K$56</f>
        <v>0</v>
      </c>
      <c r="J58" s="70">
        <v>0</v>
      </c>
      <c r="K58" s="70">
        <f>+I58+J58</f>
        <v>0</v>
      </c>
      <c r="L58" s="70">
        <f>+H58-K58</f>
        <v>0</v>
      </c>
      <c r="N58" s="68"/>
      <c r="O58" s="68"/>
      <c r="P58" s="80"/>
      <c r="Q58" s="80"/>
    </row>
    <row r="59" spans="2:17" s="63" customFormat="1" ht="15" hidden="1" customHeight="1" x14ac:dyDescent="0.2">
      <c r="B59" s="73" t="s">
        <v>793</v>
      </c>
      <c r="C59" s="66" t="s">
        <v>794</v>
      </c>
      <c r="D59" s="67">
        <f>SUM(D60:D64)</f>
        <v>0</v>
      </c>
      <c r="E59" s="67">
        <f t="shared" ref="E59:L59" si="22">SUM(E60:E64)</f>
        <v>0</v>
      </c>
      <c r="F59" s="67">
        <f t="shared" si="22"/>
        <v>0</v>
      </c>
      <c r="G59" s="67">
        <f t="shared" si="22"/>
        <v>0</v>
      </c>
      <c r="H59" s="67">
        <f t="shared" si="22"/>
        <v>0</v>
      </c>
      <c r="I59" s="67">
        <f>SUM(I60:I64)</f>
        <v>0</v>
      </c>
      <c r="J59" s="30">
        <f t="shared" si="22"/>
        <v>0</v>
      </c>
      <c r="K59" s="67">
        <f t="shared" si="22"/>
        <v>0</v>
      </c>
      <c r="L59" s="67">
        <f t="shared" si="22"/>
        <v>0</v>
      </c>
      <c r="N59" s="68"/>
      <c r="O59" s="68"/>
      <c r="P59" s="80"/>
      <c r="Q59" s="80"/>
    </row>
    <row r="60" spans="2:17" s="63" customFormat="1" ht="15" hidden="1" customHeight="1" x14ac:dyDescent="0.2">
      <c r="B60" s="45" t="s">
        <v>795</v>
      </c>
      <c r="C60" s="45" t="s">
        <v>796</v>
      </c>
      <c r="D60" s="70">
        <v>0</v>
      </c>
      <c r="E60" s="70">
        <v>0</v>
      </c>
      <c r="F60" s="70">
        <v>0</v>
      </c>
      <c r="G60" s="70">
        <v>0</v>
      </c>
      <c r="H60" s="70">
        <f>+D60+E60+F60-G60</f>
        <v>0</v>
      </c>
      <c r="I60" s="70">
        <v>0</v>
      </c>
      <c r="J60" s="70">
        <v>0</v>
      </c>
      <c r="K60" s="70">
        <f t="shared" ref="K60:K67" si="23">+I60+J60</f>
        <v>0</v>
      </c>
      <c r="L60" s="70">
        <f t="shared" ref="L60:L67" si="24">+H60-K60</f>
        <v>0</v>
      </c>
      <c r="N60" s="68"/>
      <c r="O60" s="68"/>
      <c r="P60" s="80"/>
      <c r="Q60" s="80"/>
    </row>
    <row r="61" spans="2:17" s="63" customFormat="1" ht="15" hidden="1" customHeight="1" x14ac:dyDescent="0.2">
      <c r="B61" s="45" t="s">
        <v>797</v>
      </c>
      <c r="C61" s="45" t="s">
        <v>798</v>
      </c>
      <c r="D61" s="70">
        <v>0</v>
      </c>
      <c r="E61" s="70">
        <v>0</v>
      </c>
      <c r="F61" s="70">
        <v>0</v>
      </c>
      <c r="G61" s="70">
        <v>0</v>
      </c>
      <c r="H61" s="70">
        <f>+D61+E61+F61-G61</f>
        <v>0</v>
      </c>
      <c r="I61" s="70">
        <f>+'[11]EGRESOS-BASURA'!$K$59</f>
        <v>0</v>
      </c>
      <c r="J61" s="70">
        <v>0</v>
      </c>
      <c r="K61" s="70">
        <f t="shared" si="23"/>
        <v>0</v>
      </c>
      <c r="L61" s="70">
        <f t="shared" si="24"/>
        <v>0</v>
      </c>
      <c r="N61" s="68"/>
      <c r="O61" s="68"/>
      <c r="P61" s="80"/>
      <c r="Q61" s="80"/>
    </row>
    <row r="62" spans="2:17" s="63" customFormat="1" ht="15" hidden="1" customHeight="1" x14ac:dyDescent="0.2">
      <c r="B62" s="45" t="s">
        <v>799</v>
      </c>
      <c r="C62" s="45" t="s">
        <v>800</v>
      </c>
      <c r="D62" s="70">
        <v>0</v>
      </c>
      <c r="E62" s="70">
        <v>0</v>
      </c>
      <c r="F62" s="70">
        <v>0</v>
      </c>
      <c r="G62" s="70">
        <v>0</v>
      </c>
      <c r="H62" s="70">
        <f>+D62+E62+F62-G62</f>
        <v>0</v>
      </c>
      <c r="I62" s="70">
        <f>+'[11]EGRESOS-BASURA'!$K$60</f>
        <v>0</v>
      </c>
      <c r="J62" s="70">
        <v>0</v>
      </c>
      <c r="K62" s="70">
        <f t="shared" si="23"/>
        <v>0</v>
      </c>
      <c r="L62" s="70">
        <f t="shared" si="24"/>
        <v>0</v>
      </c>
      <c r="N62" s="68"/>
      <c r="O62" s="68"/>
      <c r="P62" s="80"/>
      <c r="Q62" s="80"/>
    </row>
    <row r="63" spans="2:17" s="63" customFormat="1" ht="15" hidden="1" customHeight="1" x14ac:dyDescent="0.2">
      <c r="B63" s="45" t="s">
        <v>801</v>
      </c>
      <c r="C63" s="45" t="s">
        <v>802</v>
      </c>
      <c r="D63" s="70">
        <v>0</v>
      </c>
      <c r="E63" s="70">
        <v>0</v>
      </c>
      <c r="F63" s="70">
        <v>0</v>
      </c>
      <c r="G63" s="70">
        <v>0</v>
      </c>
      <c r="H63" s="70">
        <f>+D63+E63+F63-G63</f>
        <v>0</v>
      </c>
      <c r="I63" s="70">
        <f>+'[11]EGRESOS-BASURA'!$K$61</f>
        <v>0</v>
      </c>
      <c r="J63" s="70">
        <v>0</v>
      </c>
      <c r="K63" s="70">
        <f t="shared" si="23"/>
        <v>0</v>
      </c>
      <c r="L63" s="70">
        <f t="shared" si="24"/>
        <v>0</v>
      </c>
      <c r="N63" s="68"/>
      <c r="O63" s="68"/>
      <c r="P63" s="80"/>
      <c r="Q63" s="80"/>
    </row>
    <row r="64" spans="2:17" s="63" customFormat="1" ht="15" hidden="1" customHeight="1" x14ac:dyDescent="0.2">
      <c r="B64" s="45" t="s">
        <v>803</v>
      </c>
      <c r="C64" s="45" t="s">
        <v>804</v>
      </c>
      <c r="D64" s="70">
        <v>0</v>
      </c>
      <c r="E64" s="70">
        <v>0</v>
      </c>
      <c r="F64" s="70">
        <v>0</v>
      </c>
      <c r="G64" s="70">
        <v>0</v>
      </c>
      <c r="H64" s="70">
        <f>+D64+E64+F64-G64</f>
        <v>0</v>
      </c>
      <c r="I64" s="70">
        <v>0</v>
      </c>
      <c r="J64" s="70">
        <v>0</v>
      </c>
      <c r="K64" s="70">
        <f t="shared" si="23"/>
        <v>0</v>
      </c>
      <c r="L64" s="70">
        <f t="shared" si="24"/>
        <v>0</v>
      </c>
      <c r="N64" s="68"/>
      <c r="O64" s="68"/>
      <c r="P64" s="80"/>
      <c r="Q64" s="80"/>
    </row>
    <row r="65" spans="2:17" s="63" customFormat="1" ht="15" hidden="1" customHeight="1" x14ac:dyDescent="0.2">
      <c r="B65" s="73" t="s">
        <v>805</v>
      </c>
      <c r="C65" s="66" t="s">
        <v>806</v>
      </c>
      <c r="D65" s="67">
        <f>SUM(D66:D67)</f>
        <v>0</v>
      </c>
      <c r="E65" s="67">
        <f t="shared" ref="E65:J65" si="25">SUM(E66:E67)</f>
        <v>0</v>
      </c>
      <c r="F65" s="67">
        <f t="shared" si="25"/>
        <v>0</v>
      </c>
      <c r="G65" s="67">
        <f t="shared" si="25"/>
        <v>0</v>
      </c>
      <c r="H65" s="67">
        <f t="shared" si="25"/>
        <v>0</v>
      </c>
      <c r="I65" s="67">
        <f>SUM(I66:I67)</f>
        <v>0</v>
      </c>
      <c r="J65" s="67">
        <f t="shared" si="25"/>
        <v>0</v>
      </c>
      <c r="K65" s="67">
        <f t="shared" si="23"/>
        <v>0</v>
      </c>
      <c r="L65" s="67">
        <f t="shared" si="24"/>
        <v>0</v>
      </c>
      <c r="N65" s="68"/>
      <c r="O65" s="68"/>
      <c r="P65" s="80"/>
      <c r="Q65" s="80"/>
    </row>
    <row r="66" spans="2:17" s="63" customFormat="1" ht="15" hidden="1" customHeight="1" x14ac:dyDescent="0.2">
      <c r="B66" s="45" t="s">
        <v>807</v>
      </c>
      <c r="C66" s="45" t="s">
        <v>808</v>
      </c>
      <c r="D66" s="70">
        <v>0</v>
      </c>
      <c r="E66" s="70">
        <v>0</v>
      </c>
      <c r="F66" s="70">
        <v>0</v>
      </c>
      <c r="G66" s="70">
        <v>0</v>
      </c>
      <c r="H66" s="70">
        <f>+D66+E66+F66-G66</f>
        <v>0</v>
      </c>
      <c r="I66" s="70">
        <v>0</v>
      </c>
      <c r="J66" s="70">
        <v>0</v>
      </c>
      <c r="K66" s="70">
        <f t="shared" si="23"/>
        <v>0</v>
      </c>
      <c r="L66" s="70">
        <f t="shared" si="24"/>
        <v>0</v>
      </c>
      <c r="N66" s="68"/>
      <c r="O66" s="68"/>
      <c r="P66" s="80"/>
      <c r="Q66" s="80"/>
    </row>
    <row r="67" spans="2:17" s="63" customFormat="1" ht="15" hidden="1" customHeight="1" x14ac:dyDescent="0.2">
      <c r="B67" s="45" t="s">
        <v>809</v>
      </c>
      <c r="C67" s="45" t="s">
        <v>810</v>
      </c>
      <c r="D67" s="70">
        <v>0</v>
      </c>
      <c r="E67" s="70">
        <v>0</v>
      </c>
      <c r="F67" s="70">
        <v>0</v>
      </c>
      <c r="G67" s="70">
        <v>0</v>
      </c>
      <c r="H67" s="70">
        <f>+D67+E67+F67-G67</f>
        <v>0</v>
      </c>
      <c r="I67" s="70">
        <v>0</v>
      </c>
      <c r="J67" s="70">
        <v>0</v>
      </c>
      <c r="K67" s="70">
        <f t="shared" si="23"/>
        <v>0</v>
      </c>
      <c r="L67" s="70">
        <f t="shared" si="24"/>
        <v>0</v>
      </c>
      <c r="N67" s="68"/>
      <c r="O67" s="68"/>
      <c r="P67" s="80"/>
      <c r="Q67" s="80"/>
    </row>
    <row r="68" spans="2:17" s="63" customFormat="1" ht="15" hidden="1" customHeight="1" x14ac:dyDescent="0.2">
      <c r="B68" s="73" t="s">
        <v>811</v>
      </c>
      <c r="C68" s="66" t="s">
        <v>812</v>
      </c>
      <c r="D68" s="67">
        <f>SUM(D69:D74)</f>
        <v>0</v>
      </c>
      <c r="E68" s="67">
        <f t="shared" ref="E68:L68" si="26">SUM(E69:E74)</f>
        <v>0</v>
      </c>
      <c r="F68" s="67">
        <f t="shared" si="26"/>
        <v>0</v>
      </c>
      <c r="G68" s="67">
        <f t="shared" si="26"/>
        <v>0</v>
      </c>
      <c r="H68" s="67">
        <f t="shared" si="26"/>
        <v>0</v>
      </c>
      <c r="I68" s="67">
        <f>SUM(I69:I74)</f>
        <v>0</v>
      </c>
      <c r="J68" s="67">
        <f t="shared" si="26"/>
        <v>0</v>
      </c>
      <c r="K68" s="67">
        <f t="shared" si="26"/>
        <v>0</v>
      </c>
      <c r="L68" s="67">
        <f t="shared" si="26"/>
        <v>0</v>
      </c>
      <c r="N68" s="68"/>
      <c r="O68" s="68"/>
      <c r="P68" s="80"/>
      <c r="Q68" s="80"/>
    </row>
    <row r="69" spans="2:17" s="63" customFormat="1" ht="15" hidden="1" customHeight="1" x14ac:dyDescent="0.2">
      <c r="B69" s="45" t="s">
        <v>813</v>
      </c>
      <c r="C69" s="45" t="s">
        <v>814</v>
      </c>
      <c r="D69" s="70">
        <v>0</v>
      </c>
      <c r="E69" s="70">
        <v>0</v>
      </c>
      <c r="F69" s="70">
        <v>0</v>
      </c>
      <c r="G69" s="70">
        <v>0</v>
      </c>
      <c r="H69" s="70">
        <f t="shared" ref="H69:H74" si="27">+D69+E69+F69-G69</f>
        <v>0</v>
      </c>
      <c r="I69" s="70">
        <f>+'[11]EGRESOS-BASURA'!$K$67</f>
        <v>0</v>
      </c>
      <c r="J69" s="70">
        <v>0</v>
      </c>
      <c r="K69" s="70">
        <f t="shared" ref="K69:K74" si="28">+I69+J69</f>
        <v>0</v>
      </c>
      <c r="L69" s="70">
        <f t="shared" ref="L69:L74" si="29">+H69-K69</f>
        <v>0</v>
      </c>
      <c r="N69" s="68"/>
      <c r="O69" s="68"/>
      <c r="P69" s="80"/>
      <c r="Q69" s="80"/>
    </row>
    <row r="70" spans="2:17" s="63" customFormat="1" ht="15" hidden="1" customHeight="1" x14ac:dyDescent="0.2">
      <c r="B70" s="45" t="s">
        <v>815</v>
      </c>
      <c r="C70" s="45" t="s">
        <v>816</v>
      </c>
      <c r="D70" s="70">
        <v>0</v>
      </c>
      <c r="E70" s="70">
        <v>0</v>
      </c>
      <c r="F70" s="70">
        <v>0</v>
      </c>
      <c r="G70" s="70">
        <v>0</v>
      </c>
      <c r="H70" s="70">
        <f t="shared" si="27"/>
        <v>0</v>
      </c>
      <c r="I70" s="70">
        <f>+'[11]EGRESOS-BASURA'!$K$68</f>
        <v>0</v>
      </c>
      <c r="J70" s="70">
        <v>0</v>
      </c>
      <c r="K70" s="70">
        <f t="shared" si="28"/>
        <v>0</v>
      </c>
      <c r="L70" s="70">
        <f t="shared" si="29"/>
        <v>0</v>
      </c>
      <c r="N70" s="68"/>
      <c r="O70" s="68"/>
      <c r="P70" s="80"/>
      <c r="Q70" s="80"/>
    </row>
    <row r="71" spans="2:17" s="63" customFormat="1" ht="15" hidden="1" customHeight="1" x14ac:dyDescent="0.2">
      <c r="B71" s="45" t="s">
        <v>817</v>
      </c>
      <c r="C71" s="45" t="s">
        <v>818</v>
      </c>
      <c r="D71" s="70">
        <v>0</v>
      </c>
      <c r="E71" s="70">
        <v>0</v>
      </c>
      <c r="F71" s="70">
        <v>0</v>
      </c>
      <c r="G71" s="70">
        <v>0</v>
      </c>
      <c r="H71" s="70">
        <f t="shared" si="27"/>
        <v>0</v>
      </c>
      <c r="I71" s="70">
        <v>0</v>
      </c>
      <c r="J71" s="70">
        <v>0</v>
      </c>
      <c r="K71" s="70">
        <f t="shared" si="28"/>
        <v>0</v>
      </c>
      <c r="L71" s="70">
        <f t="shared" si="29"/>
        <v>0</v>
      </c>
      <c r="N71" s="68"/>
      <c r="O71" s="68"/>
      <c r="P71" s="80"/>
      <c r="Q71" s="80"/>
    </row>
    <row r="72" spans="2:17" s="63" customFormat="1" ht="15" hidden="1" customHeight="1" x14ac:dyDescent="0.2">
      <c r="B72" s="45" t="s">
        <v>819</v>
      </c>
      <c r="C72" s="45" t="s">
        <v>820</v>
      </c>
      <c r="D72" s="70">
        <v>0</v>
      </c>
      <c r="E72" s="70">
        <v>0</v>
      </c>
      <c r="F72" s="70">
        <v>0</v>
      </c>
      <c r="G72" s="70">
        <v>0</v>
      </c>
      <c r="H72" s="70">
        <f t="shared" si="27"/>
        <v>0</v>
      </c>
      <c r="I72" s="70">
        <v>0</v>
      </c>
      <c r="J72" s="70">
        <v>0</v>
      </c>
      <c r="K72" s="70">
        <f t="shared" si="28"/>
        <v>0</v>
      </c>
      <c r="L72" s="70">
        <f t="shared" si="29"/>
        <v>0</v>
      </c>
      <c r="N72" s="68"/>
      <c r="O72" s="68"/>
      <c r="P72" s="80"/>
      <c r="Q72" s="80"/>
    </row>
    <row r="73" spans="2:17" s="63" customFormat="1" ht="15" hidden="1" customHeight="1" x14ac:dyDescent="0.2">
      <c r="B73" s="45" t="s">
        <v>821</v>
      </c>
      <c r="C73" s="45" t="s">
        <v>822</v>
      </c>
      <c r="D73" s="70">
        <v>0</v>
      </c>
      <c r="E73" s="70">
        <v>0</v>
      </c>
      <c r="F73" s="70">
        <v>0</v>
      </c>
      <c r="G73" s="70">
        <v>0</v>
      </c>
      <c r="H73" s="70">
        <f t="shared" si="27"/>
        <v>0</v>
      </c>
      <c r="I73" s="70">
        <v>0</v>
      </c>
      <c r="J73" s="70">
        <v>0</v>
      </c>
      <c r="K73" s="70">
        <f t="shared" si="28"/>
        <v>0</v>
      </c>
      <c r="L73" s="70">
        <f t="shared" si="29"/>
        <v>0</v>
      </c>
      <c r="N73" s="68"/>
      <c r="O73" s="68"/>
      <c r="P73" s="80"/>
      <c r="Q73" s="80"/>
    </row>
    <row r="74" spans="2:17" s="63" customFormat="1" ht="15" hidden="1" customHeight="1" x14ac:dyDescent="0.2">
      <c r="B74" s="45" t="s">
        <v>823</v>
      </c>
      <c r="C74" s="45" t="s">
        <v>824</v>
      </c>
      <c r="D74" s="70">
        <v>0</v>
      </c>
      <c r="E74" s="70">
        <v>0</v>
      </c>
      <c r="F74" s="70">
        <v>0</v>
      </c>
      <c r="G74" s="70">
        <v>0</v>
      </c>
      <c r="H74" s="70">
        <f t="shared" si="27"/>
        <v>0</v>
      </c>
      <c r="I74" s="70">
        <v>0</v>
      </c>
      <c r="J74" s="70">
        <v>0</v>
      </c>
      <c r="K74" s="70">
        <f t="shared" si="28"/>
        <v>0</v>
      </c>
      <c r="L74" s="70">
        <f t="shared" si="29"/>
        <v>0</v>
      </c>
      <c r="N74" s="68"/>
      <c r="O74" s="68"/>
      <c r="P74" s="80"/>
      <c r="Q74" s="80"/>
    </row>
    <row r="75" spans="2:17" s="63" customFormat="1" ht="15" hidden="1" customHeight="1" x14ac:dyDescent="0.2">
      <c r="B75" s="65" t="s">
        <v>825</v>
      </c>
      <c r="C75" s="66" t="s">
        <v>826</v>
      </c>
      <c r="D75" s="67">
        <f t="shared" ref="D75:L75" si="30">+D76+D82</f>
        <v>0</v>
      </c>
      <c r="E75" s="67">
        <f t="shared" si="30"/>
        <v>0</v>
      </c>
      <c r="F75" s="67">
        <f t="shared" si="30"/>
        <v>0</v>
      </c>
      <c r="G75" s="67">
        <f t="shared" si="30"/>
        <v>0</v>
      </c>
      <c r="H75" s="67">
        <f t="shared" si="30"/>
        <v>0</v>
      </c>
      <c r="I75" s="67">
        <f t="shared" si="30"/>
        <v>0</v>
      </c>
      <c r="J75" s="67">
        <f t="shared" si="30"/>
        <v>0</v>
      </c>
      <c r="K75" s="67">
        <f t="shared" si="30"/>
        <v>0</v>
      </c>
      <c r="L75" s="67">
        <f t="shared" si="30"/>
        <v>0</v>
      </c>
      <c r="N75" s="68"/>
      <c r="O75" s="68"/>
      <c r="P75" s="80"/>
      <c r="Q75" s="80"/>
    </row>
    <row r="76" spans="2:17" s="63" customFormat="1" ht="15" hidden="1" customHeight="1" x14ac:dyDescent="0.2">
      <c r="B76" s="65" t="s">
        <v>827</v>
      </c>
      <c r="C76" s="66" t="s">
        <v>828</v>
      </c>
      <c r="D76" s="67">
        <f t="shared" ref="D76:L76" si="31">SUM(D77:D81)</f>
        <v>0</v>
      </c>
      <c r="E76" s="67">
        <f t="shared" si="31"/>
        <v>0</v>
      </c>
      <c r="F76" s="67">
        <f t="shared" si="31"/>
        <v>0</v>
      </c>
      <c r="G76" s="67">
        <f t="shared" si="31"/>
        <v>0</v>
      </c>
      <c r="H76" s="67">
        <f t="shared" si="31"/>
        <v>0</v>
      </c>
      <c r="I76" s="67">
        <f t="shared" si="31"/>
        <v>0</v>
      </c>
      <c r="J76" s="67">
        <f t="shared" si="31"/>
        <v>0</v>
      </c>
      <c r="K76" s="67">
        <f t="shared" si="31"/>
        <v>0</v>
      </c>
      <c r="L76" s="67">
        <f t="shared" si="31"/>
        <v>0</v>
      </c>
      <c r="N76" s="68"/>
      <c r="O76" s="68"/>
      <c r="P76" s="80"/>
      <c r="Q76" s="80"/>
    </row>
    <row r="77" spans="2:17" s="63" customFormat="1" ht="15" hidden="1" customHeight="1" x14ac:dyDescent="0.2">
      <c r="B77" s="45" t="s">
        <v>867</v>
      </c>
      <c r="C77" s="45" t="s">
        <v>868</v>
      </c>
      <c r="D77" s="70">
        <v>0</v>
      </c>
      <c r="E77" s="70">
        <v>0</v>
      </c>
      <c r="F77" s="70">
        <v>0</v>
      </c>
      <c r="G77" s="70">
        <v>0</v>
      </c>
      <c r="H77" s="70">
        <f>+D77+E77+F77-G77</f>
        <v>0</v>
      </c>
      <c r="I77" s="70">
        <v>0</v>
      </c>
      <c r="J77" s="70">
        <v>0</v>
      </c>
      <c r="K77" s="70">
        <f>+I77+J77</f>
        <v>0</v>
      </c>
      <c r="L77" s="70">
        <f>+H77-K77</f>
        <v>0</v>
      </c>
      <c r="N77" s="68"/>
      <c r="O77" s="68"/>
      <c r="P77" s="80"/>
      <c r="Q77" s="80"/>
    </row>
    <row r="78" spans="2:17" s="63" customFormat="1" ht="15" hidden="1" customHeight="1" x14ac:dyDescent="0.2">
      <c r="B78" s="45" t="s">
        <v>895</v>
      </c>
      <c r="C78" s="45" t="s">
        <v>896</v>
      </c>
      <c r="D78" s="70">
        <v>0</v>
      </c>
      <c r="E78" s="70">
        <v>0</v>
      </c>
      <c r="F78" s="70">
        <v>0</v>
      </c>
      <c r="G78" s="70">
        <v>0</v>
      </c>
      <c r="H78" s="70">
        <f>+D78+E78+F78-G78</f>
        <v>0</v>
      </c>
      <c r="I78" s="70">
        <v>0</v>
      </c>
      <c r="J78" s="70">
        <v>0</v>
      </c>
      <c r="K78" s="70">
        <f>+I78+J78</f>
        <v>0</v>
      </c>
      <c r="L78" s="70">
        <f>+H78-K78</f>
        <v>0</v>
      </c>
      <c r="N78" s="68"/>
      <c r="O78" s="68"/>
      <c r="P78" s="80"/>
      <c r="Q78" s="80"/>
    </row>
    <row r="79" spans="2:17" s="63" customFormat="1" ht="15" hidden="1" customHeight="1" x14ac:dyDescent="0.2">
      <c r="B79" s="45" t="s">
        <v>829</v>
      </c>
      <c r="C79" s="45" t="s">
        <v>830</v>
      </c>
      <c r="D79" s="70">
        <v>0</v>
      </c>
      <c r="E79" s="70">
        <v>0</v>
      </c>
      <c r="F79" s="70">
        <v>0</v>
      </c>
      <c r="G79" s="70">
        <v>0</v>
      </c>
      <c r="H79" s="70">
        <f>+D79+E79+F79-G79</f>
        <v>0</v>
      </c>
      <c r="I79" s="70">
        <v>0</v>
      </c>
      <c r="J79" s="70">
        <v>0</v>
      </c>
      <c r="K79" s="70">
        <f>+I79+J79</f>
        <v>0</v>
      </c>
      <c r="L79" s="70">
        <f>+H79-K79</f>
        <v>0</v>
      </c>
      <c r="N79" s="68"/>
      <c r="O79" s="68"/>
      <c r="P79" s="80"/>
      <c r="Q79" s="80"/>
    </row>
    <row r="80" spans="2:17" s="63" customFormat="1" ht="15" hidden="1" customHeight="1" x14ac:dyDescent="0.2">
      <c r="B80" s="45" t="s">
        <v>831</v>
      </c>
      <c r="C80" s="45" t="s">
        <v>832</v>
      </c>
      <c r="D80" s="70">
        <v>0</v>
      </c>
      <c r="E80" s="70">
        <v>0</v>
      </c>
      <c r="F80" s="70">
        <v>0</v>
      </c>
      <c r="G80" s="70">
        <v>0</v>
      </c>
      <c r="H80" s="70">
        <f>+D80+E80+F80-G80</f>
        <v>0</v>
      </c>
      <c r="I80" s="70">
        <v>0</v>
      </c>
      <c r="J80" s="70">
        <v>0</v>
      </c>
      <c r="K80" s="70">
        <f>+I80+J80</f>
        <v>0</v>
      </c>
      <c r="L80" s="70">
        <f>+H80-K80</f>
        <v>0</v>
      </c>
      <c r="N80" s="68"/>
      <c r="O80" s="68"/>
      <c r="P80" s="80"/>
      <c r="Q80" s="80"/>
    </row>
    <row r="81" spans="2:17" s="63" customFormat="1" ht="15" hidden="1" customHeight="1" x14ac:dyDescent="0.2">
      <c r="B81" s="45" t="s">
        <v>833</v>
      </c>
      <c r="C81" s="45" t="s">
        <v>834</v>
      </c>
      <c r="D81" s="70">
        <v>0</v>
      </c>
      <c r="E81" s="70">
        <v>0</v>
      </c>
      <c r="F81" s="70">
        <v>0</v>
      </c>
      <c r="G81" s="70">
        <v>0</v>
      </c>
      <c r="H81" s="70">
        <f>+D81+E81+F81-G81</f>
        <v>0</v>
      </c>
      <c r="I81" s="70">
        <v>0</v>
      </c>
      <c r="J81" s="70">
        <v>0</v>
      </c>
      <c r="K81" s="70">
        <f>+I81+J81</f>
        <v>0</v>
      </c>
      <c r="L81" s="70">
        <f>+H81-K81</f>
        <v>0</v>
      </c>
      <c r="N81" s="68"/>
      <c r="O81" s="68"/>
      <c r="P81" s="80"/>
      <c r="Q81" s="80"/>
    </row>
    <row r="82" spans="2:17" s="63" customFormat="1" ht="15" hidden="1" customHeight="1" x14ac:dyDescent="0.2">
      <c r="B82" s="65" t="s">
        <v>884</v>
      </c>
      <c r="C82" s="66" t="s">
        <v>885</v>
      </c>
      <c r="D82" s="67">
        <f t="shared" ref="D82:L82" si="32">SUM(D83)</f>
        <v>0</v>
      </c>
      <c r="E82" s="67">
        <f t="shared" si="32"/>
        <v>0</v>
      </c>
      <c r="F82" s="67">
        <f t="shared" si="32"/>
        <v>0</v>
      </c>
      <c r="G82" s="67">
        <f t="shared" si="32"/>
        <v>0</v>
      </c>
      <c r="H82" s="67">
        <f t="shared" si="32"/>
        <v>0</v>
      </c>
      <c r="I82" s="67">
        <f t="shared" si="32"/>
        <v>0</v>
      </c>
      <c r="J82" s="67">
        <f t="shared" si="32"/>
        <v>0</v>
      </c>
      <c r="K82" s="67">
        <f t="shared" si="32"/>
        <v>0</v>
      </c>
      <c r="L82" s="67">
        <f t="shared" si="32"/>
        <v>0</v>
      </c>
      <c r="N82" s="68"/>
      <c r="O82" s="68"/>
      <c r="P82" s="80"/>
      <c r="Q82" s="80"/>
    </row>
    <row r="83" spans="2:17" s="63" customFormat="1" ht="15" hidden="1" customHeight="1" x14ac:dyDescent="0.2">
      <c r="B83" s="45" t="s">
        <v>909</v>
      </c>
      <c r="C83" s="45" t="s">
        <v>908</v>
      </c>
      <c r="D83" s="70">
        <v>0</v>
      </c>
      <c r="E83" s="70">
        <v>0</v>
      </c>
      <c r="F83" s="70">
        <v>0</v>
      </c>
      <c r="G83" s="70">
        <v>0</v>
      </c>
      <c r="H83" s="70">
        <f>+D83+E83+F83-G83</f>
        <v>0</v>
      </c>
      <c r="I83" s="70">
        <v>0</v>
      </c>
      <c r="J83" s="70">
        <v>0</v>
      </c>
      <c r="K83" s="70">
        <f>+I83+J83</f>
        <v>0</v>
      </c>
      <c r="L83" s="70">
        <f>+H83-K83</f>
        <v>0</v>
      </c>
      <c r="N83" s="68"/>
      <c r="O83" s="68"/>
      <c r="P83" s="80"/>
      <c r="Q83" s="80"/>
    </row>
    <row r="84" spans="2:17" s="63" customFormat="1" ht="15" hidden="1" customHeight="1" x14ac:dyDescent="0.2">
      <c r="B84" s="65" t="s">
        <v>835</v>
      </c>
      <c r="C84" s="66" t="s">
        <v>480</v>
      </c>
      <c r="D84" s="67">
        <f t="shared" ref="D84:L84" si="33">+D85+D98+D100</f>
        <v>0</v>
      </c>
      <c r="E84" s="67">
        <f t="shared" si="33"/>
        <v>0</v>
      </c>
      <c r="F84" s="67">
        <f t="shared" si="33"/>
        <v>0</v>
      </c>
      <c r="G84" s="67">
        <f t="shared" si="33"/>
        <v>0</v>
      </c>
      <c r="H84" s="67">
        <f t="shared" si="33"/>
        <v>0</v>
      </c>
      <c r="I84" s="67">
        <f t="shared" si="33"/>
        <v>0</v>
      </c>
      <c r="J84" s="67">
        <f t="shared" si="33"/>
        <v>0</v>
      </c>
      <c r="K84" s="67">
        <f t="shared" si="33"/>
        <v>0</v>
      </c>
      <c r="L84" s="67">
        <f t="shared" si="33"/>
        <v>0</v>
      </c>
      <c r="N84" s="68"/>
      <c r="O84" s="68"/>
      <c r="P84" s="80"/>
      <c r="Q84" s="80"/>
    </row>
    <row r="85" spans="2:17" s="63" customFormat="1" ht="15" hidden="1" customHeight="1" x14ac:dyDescent="0.2">
      <c r="B85" s="65" t="s">
        <v>836</v>
      </c>
      <c r="C85" s="66" t="s">
        <v>837</v>
      </c>
      <c r="D85" s="67">
        <f t="shared" ref="D85:L85" si="34">+D86+D90+D95</f>
        <v>0</v>
      </c>
      <c r="E85" s="67">
        <f t="shared" si="34"/>
        <v>0</v>
      </c>
      <c r="F85" s="67">
        <f t="shared" si="34"/>
        <v>0</v>
      </c>
      <c r="G85" s="67">
        <f t="shared" si="34"/>
        <v>0</v>
      </c>
      <c r="H85" s="67">
        <f t="shared" si="34"/>
        <v>0</v>
      </c>
      <c r="I85" s="67">
        <f>+I86+I90+I95</f>
        <v>0</v>
      </c>
      <c r="J85" s="67">
        <f t="shared" si="34"/>
        <v>0</v>
      </c>
      <c r="K85" s="67">
        <f t="shared" si="34"/>
        <v>0</v>
      </c>
      <c r="L85" s="67">
        <f t="shared" si="34"/>
        <v>0</v>
      </c>
      <c r="N85" s="68"/>
      <c r="O85" s="68"/>
      <c r="P85" s="80"/>
      <c r="Q85" s="80"/>
    </row>
    <row r="86" spans="2:17" s="63" customFormat="1" ht="15" hidden="1" customHeight="1" x14ac:dyDescent="0.2">
      <c r="B86" s="65" t="s">
        <v>838</v>
      </c>
      <c r="C86" s="66" t="s">
        <v>839</v>
      </c>
      <c r="D86" s="67">
        <f>SUM(D87:D89)</f>
        <v>0</v>
      </c>
      <c r="E86" s="67">
        <f t="shared" ref="E86:L86" si="35">SUM(E87:E89)</f>
        <v>0</v>
      </c>
      <c r="F86" s="67">
        <f t="shared" si="35"/>
        <v>0</v>
      </c>
      <c r="G86" s="67">
        <f t="shared" si="35"/>
        <v>0</v>
      </c>
      <c r="H86" s="67">
        <f t="shared" si="35"/>
        <v>0</v>
      </c>
      <c r="I86" s="67">
        <f>SUM(I87:I89)</f>
        <v>0</v>
      </c>
      <c r="J86" s="67">
        <f t="shared" si="35"/>
        <v>0</v>
      </c>
      <c r="K86" s="67">
        <f t="shared" si="35"/>
        <v>0</v>
      </c>
      <c r="L86" s="67">
        <f t="shared" si="35"/>
        <v>0</v>
      </c>
      <c r="N86" s="68"/>
      <c r="O86" s="68"/>
      <c r="P86" s="80"/>
      <c r="Q86" s="80"/>
    </row>
    <row r="87" spans="2:17" s="63" customFormat="1" ht="15" hidden="1" customHeight="1" x14ac:dyDescent="0.2">
      <c r="B87" s="45"/>
      <c r="C87" s="45" t="s">
        <v>840</v>
      </c>
      <c r="D87" s="70">
        <v>0</v>
      </c>
      <c r="E87" s="70">
        <v>0</v>
      </c>
      <c r="F87" s="70">
        <v>0</v>
      </c>
      <c r="G87" s="70">
        <v>0</v>
      </c>
      <c r="H87" s="70">
        <f>+D87+E87+F87-G87</f>
        <v>0</v>
      </c>
      <c r="I87" s="70">
        <v>0</v>
      </c>
      <c r="J87" s="70">
        <v>0</v>
      </c>
      <c r="K87" s="70">
        <f>+I87+J87</f>
        <v>0</v>
      </c>
      <c r="L87" s="70">
        <f>+H87-K87</f>
        <v>0</v>
      </c>
      <c r="N87" s="68"/>
      <c r="O87" s="68"/>
      <c r="P87" s="80"/>
      <c r="Q87" s="80"/>
    </row>
    <row r="88" spans="2:17" s="63" customFormat="1" ht="15" hidden="1" customHeight="1" x14ac:dyDescent="0.2">
      <c r="B88" s="45"/>
      <c r="C88" s="45" t="s">
        <v>841</v>
      </c>
      <c r="D88" s="70">
        <v>0</v>
      </c>
      <c r="E88" s="70">
        <v>0</v>
      </c>
      <c r="F88" s="70">
        <v>0</v>
      </c>
      <c r="G88" s="70">
        <v>0</v>
      </c>
      <c r="H88" s="70">
        <f>+D88+E88+F88-G88</f>
        <v>0</v>
      </c>
      <c r="I88" s="70">
        <v>0</v>
      </c>
      <c r="J88" s="70">
        <v>0</v>
      </c>
      <c r="K88" s="70">
        <f>+I88+J88</f>
        <v>0</v>
      </c>
      <c r="L88" s="70">
        <f>+H88-K88</f>
        <v>0</v>
      </c>
      <c r="N88" s="68"/>
      <c r="O88" s="68"/>
      <c r="P88" s="80"/>
      <c r="Q88" s="80"/>
    </row>
    <row r="89" spans="2:17" s="63" customFormat="1" ht="15" hidden="1" customHeight="1" x14ac:dyDescent="0.2">
      <c r="B89" s="45"/>
      <c r="C89" s="45" t="s">
        <v>842</v>
      </c>
      <c r="D89" s="70">
        <v>0</v>
      </c>
      <c r="E89" s="70">
        <v>0</v>
      </c>
      <c r="F89" s="70">
        <v>0</v>
      </c>
      <c r="G89" s="70">
        <v>0</v>
      </c>
      <c r="H89" s="70">
        <f>+D89+E89+F89-G89</f>
        <v>0</v>
      </c>
      <c r="I89" s="70">
        <v>0</v>
      </c>
      <c r="J89" s="70">
        <v>0</v>
      </c>
      <c r="K89" s="70">
        <f>+I89+J89</f>
        <v>0</v>
      </c>
      <c r="L89" s="70">
        <f>+H89-K89</f>
        <v>0</v>
      </c>
      <c r="N89" s="68"/>
      <c r="O89" s="68"/>
      <c r="P89" s="80"/>
      <c r="Q89" s="80"/>
    </row>
    <row r="90" spans="2:17" s="63" customFormat="1" ht="15" hidden="1" customHeight="1" x14ac:dyDescent="0.2">
      <c r="B90" s="65" t="s">
        <v>843</v>
      </c>
      <c r="C90" s="66" t="s">
        <v>844</v>
      </c>
      <c r="D90" s="67">
        <f>SUM(D91:D94)</f>
        <v>0</v>
      </c>
      <c r="E90" s="67">
        <f t="shared" ref="E90:L90" si="36">SUM(E91:E94)</f>
        <v>0</v>
      </c>
      <c r="F90" s="67">
        <f t="shared" si="36"/>
        <v>0</v>
      </c>
      <c r="G90" s="67">
        <f t="shared" si="36"/>
        <v>0</v>
      </c>
      <c r="H90" s="67">
        <f t="shared" si="36"/>
        <v>0</v>
      </c>
      <c r="I90" s="67">
        <f>SUM(I91:I94)</f>
        <v>0</v>
      </c>
      <c r="J90" s="67">
        <f t="shared" si="36"/>
        <v>0</v>
      </c>
      <c r="K90" s="67">
        <f t="shared" si="36"/>
        <v>0</v>
      </c>
      <c r="L90" s="67">
        <f t="shared" si="36"/>
        <v>0</v>
      </c>
      <c r="N90" s="68"/>
      <c r="O90" s="68"/>
      <c r="P90" s="80"/>
      <c r="Q90" s="80"/>
    </row>
    <row r="91" spans="2:17" s="63" customFormat="1" ht="15" hidden="1" customHeight="1" x14ac:dyDescent="0.2">
      <c r="B91" s="45"/>
      <c r="C91" s="45" t="s">
        <v>845</v>
      </c>
      <c r="D91" s="70">
        <v>0</v>
      </c>
      <c r="E91" s="70">
        <v>0</v>
      </c>
      <c r="F91" s="70">
        <v>0</v>
      </c>
      <c r="G91" s="70">
        <v>0</v>
      </c>
      <c r="H91" s="70">
        <f>+D91+E91+F91-G91</f>
        <v>0</v>
      </c>
      <c r="I91" s="70">
        <v>0</v>
      </c>
      <c r="J91" s="70">
        <v>0</v>
      </c>
      <c r="K91" s="70">
        <f>+I91+J91</f>
        <v>0</v>
      </c>
      <c r="L91" s="70">
        <f>+H91-K91</f>
        <v>0</v>
      </c>
      <c r="N91" s="68"/>
      <c r="O91" s="68"/>
      <c r="P91" s="80"/>
      <c r="Q91" s="80"/>
    </row>
    <row r="92" spans="2:17" s="63" customFormat="1" ht="15" hidden="1" customHeight="1" x14ac:dyDescent="0.2">
      <c r="B92" s="45"/>
      <c r="C92" s="45" t="s">
        <v>846</v>
      </c>
      <c r="D92" s="70">
        <v>0</v>
      </c>
      <c r="E92" s="70">
        <v>0</v>
      </c>
      <c r="F92" s="70">
        <v>0</v>
      </c>
      <c r="G92" s="70">
        <v>0</v>
      </c>
      <c r="H92" s="70">
        <f>+D92+E92+F92-G92</f>
        <v>0</v>
      </c>
      <c r="I92" s="70">
        <v>0</v>
      </c>
      <c r="J92" s="70">
        <v>0</v>
      </c>
      <c r="K92" s="70">
        <f>+I92+J92</f>
        <v>0</v>
      </c>
      <c r="L92" s="70">
        <f>+H92-K92</f>
        <v>0</v>
      </c>
      <c r="N92" s="68"/>
      <c r="O92" s="68"/>
      <c r="P92" s="80"/>
      <c r="Q92" s="80"/>
    </row>
    <row r="93" spans="2:17" s="63" customFormat="1" ht="15" hidden="1" customHeight="1" x14ac:dyDescent="0.2">
      <c r="B93" s="45"/>
      <c r="C93" s="45" t="s">
        <v>847</v>
      </c>
      <c r="D93" s="70">
        <v>0</v>
      </c>
      <c r="E93" s="70">
        <v>0</v>
      </c>
      <c r="F93" s="70">
        <v>0</v>
      </c>
      <c r="G93" s="70">
        <v>0</v>
      </c>
      <c r="H93" s="70">
        <f>+D93+E93+F93-G93</f>
        <v>0</v>
      </c>
      <c r="I93" s="70">
        <v>0</v>
      </c>
      <c r="J93" s="70">
        <v>0</v>
      </c>
      <c r="K93" s="70">
        <f>+I93+J93</f>
        <v>0</v>
      </c>
      <c r="L93" s="70">
        <f>+H93-K93</f>
        <v>0</v>
      </c>
      <c r="N93" s="68"/>
      <c r="O93" s="68"/>
      <c r="P93" s="80"/>
      <c r="Q93" s="80"/>
    </row>
    <row r="94" spans="2:17" s="63" customFormat="1" ht="15" hidden="1" customHeight="1" x14ac:dyDescent="0.2">
      <c r="B94" s="45"/>
      <c r="C94" s="45" t="s">
        <v>848</v>
      </c>
      <c r="D94" s="70">
        <v>0</v>
      </c>
      <c r="E94" s="70">
        <v>0</v>
      </c>
      <c r="F94" s="70">
        <v>0</v>
      </c>
      <c r="G94" s="70">
        <v>0</v>
      </c>
      <c r="H94" s="70">
        <f>+D94+E94+F94-G94</f>
        <v>0</v>
      </c>
      <c r="I94" s="70">
        <v>0</v>
      </c>
      <c r="J94" s="70">
        <v>0</v>
      </c>
      <c r="K94" s="70">
        <f>+I94+J94</f>
        <v>0</v>
      </c>
      <c r="L94" s="70">
        <f>+H94-K94</f>
        <v>0</v>
      </c>
      <c r="N94" s="68"/>
      <c r="O94" s="68"/>
      <c r="P94" s="80"/>
      <c r="Q94" s="80"/>
    </row>
    <row r="95" spans="2:17" s="63" customFormat="1" ht="15" hidden="1" customHeight="1" x14ac:dyDescent="0.2">
      <c r="B95" s="65" t="s">
        <v>849</v>
      </c>
      <c r="C95" s="66" t="s">
        <v>850</v>
      </c>
      <c r="D95" s="67">
        <f t="shared" ref="D95:L95" si="37">+D96+D97</f>
        <v>0</v>
      </c>
      <c r="E95" s="67">
        <f t="shared" si="37"/>
        <v>0</v>
      </c>
      <c r="F95" s="67">
        <f t="shared" si="37"/>
        <v>0</v>
      </c>
      <c r="G95" s="67">
        <f t="shared" si="37"/>
        <v>0</v>
      </c>
      <c r="H95" s="67">
        <f t="shared" si="37"/>
        <v>0</v>
      </c>
      <c r="I95" s="67">
        <f>+I96+I97</f>
        <v>0</v>
      </c>
      <c r="J95" s="67">
        <f t="shared" si="37"/>
        <v>0</v>
      </c>
      <c r="K95" s="67">
        <f t="shared" si="37"/>
        <v>0</v>
      </c>
      <c r="L95" s="67">
        <f t="shared" si="37"/>
        <v>0</v>
      </c>
      <c r="N95" s="68"/>
      <c r="O95" s="68"/>
      <c r="P95" s="80"/>
      <c r="Q95" s="80"/>
    </row>
    <row r="96" spans="2:17" s="63" customFormat="1" ht="15" hidden="1" customHeight="1" x14ac:dyDescent="0.2">
      <c r="B96" s="45"/>
      <c r="C96" s="45" t="s">
        <v>851</v>
      </c>
      <c r="D96" s="70">
        <v>0</v>
      </c>
      <c r="E96" s="70">
        <v>0</v>
      </c>
      <c r="F96" s="70">
        <v>0</v>
      </c>
      <c r="G96" s="70">
        <v>0</v>
      </c>
      <c r="H96" s="70">
        <f>+D96+E96+F96-G96</f>
        <v>0</v>
      </c>
      <c r="I96" s="70">
        <v>0</v>
      </c>
      <c r="J96" s="70">
        <v>0</v>
      </c>
      <c r="K96" s="70">
        <f>+I96+J96</f>
        <v>0</v>
      </c>
      <c r="L96" s="70">
        <f>+H96-K96</f>
        <v>0</v>
      </c>
      <c r="N96" s="68"/>
      <c r="O96" s="68"/>
      <c r="P96" s="80"/>
      <c r="Q96" s="80"/>
    </row>
    <row r="97" spans="2:17" s="63" customFormat="1" ht="15" hidden="1" customHeight="1" x14ac:dyDescent="0.2">
      <c r="B97" s="45"/>
      <c r="C97" s="45" t="s">
        <v>852</v>
      </c>
      <c r="D97" s="70">
        <v>0</v>
      </c>
      <c r="E97" s="70">
        <v>0</v>
      </c>
      <c r="F97" s="70">
        <v>0</v>
      </c>
      <c r="G97" s="70">
        <v>0</v>
      </c>
      <c r="H97" s="70">
        <f>+D97+E97+F97-G97</f>
        <v>0</v>
      </c>
      <c r="I97" s="70">
        <v>0</v>
      </c>
      <c r="J97" s="70">
        <v>0</v>
      </c>
      <c r="K97" s="70">
        <f>+I97+J97</f>
        <v>0</v>
      </c>
      <c r="L97" s="70">
        <f>+H97-K97</f>
        <v>0</v>
      </c>
      <c r="N97" s="68"/>
      <c r="O97" s="68"/>
      <c r="P97" s="80"/>
      <c r="Q97" s="80"/>
    </row>
    <row r="98" spans="2:17" s="63" customFormat="1" ht="15" hidden="1" customHeight="1" x14ac:dyDescent="0.2">
      <c r="B98" s="65" t="s">
        <v>853</v>
      </c>
      <c r="C98" s="66" t="s">
        <v>854</v>
      </c>
      <c r="D98" s="67">
        <f t="shared" ref="D98:J98" si="38">+D99</f>
        <v>0</v>
      </c>
      <c r="E98" s="67">
        <f t="shared" si="38"/>
        <v>0</v>
      </c>
      <c r="F98" s="67">
        <f t="shared" si="38"/>
        <v>0</v>
      </c>
      <c r="G98" s="67">
        <f t="shared" si="38"/>
        <v>0</v>
      </c>
      <c r="H98" s="67">
        <f t="shared" si="38"/>
        <v>0</v>
      </c>
      <c r="I98" s="67">
        <f t="shared" si="38"/>
        <v>0</v>
      </c>
      <c r="J98" s="67">
        <f t="shared" si="38"/>
        <v>0</v>
      </c>
      <c r="K98" s="67">
        <f>+I98+J98</f>
        <v>0</v>
      </c>
      <c r="L98" s="67">
        <f>+H98-K98</f>
        <v>0</v>
      </c>
      <c r="N98" s="68"/>
      <c r="O98" s="68"/>
      <c r="P98" s="80"/>
      <c r="Q98" s="80"/>
    </row>
    <row r="99" spans="2:17" s="63" customFormat="1" ht="15" hidden="1" customHeight="1" x14ac:dyDescent="0.2">
      <c r="B99" s="45" t="s">
        <v>855</v>
      </c>
      <c r="C99" s="45" t="s">
        <v>856</v>
      </c>
      <c r="D99" s="70">
        <v>0</v>
      </c>
      <c r="E99" s="70">
        <v>0</v>
      </c>
      <c r="F99" s="70">
        <v>0</v>
      </c>
      <c r="G99" s="70">
        <v>0</v>
      </c>
      <c r="H99" s="70">
        <f>+D99+E99+F99-G99</f>
        <v>0</v>
      </c>
      <c r="I99" s="70">
        <v>0</v>
      </c>
      <c r="J99" s="70">
        <v>0</v>
      </c>
      <c r="K99" s="70">
        <f>+I99+J99</f>
        <v>0</v>
      </c>
      <c r="L99" s="70">
        <f>+H99-K99</f>
        <v>0</v>
      </c>
      <c r="N99" s="68"/>
      <c r="O99" s="68"/>
      <c r="P99" s="80"/>
      <c r="Q99" s="80"/>
    </row>
    <row r="100" spans="2:17" s="78" customFormat="1" ht="15" hidden="1" customHeight="1" x14ac:dyDescent="0.2">
      <c r="B100" s="65" t="s">
        <v>899</v>
      </c>
      <c r="C100" s="66" t="s">
        <v>900</v>
      </c>
      <c r="D100" s="67">
        <f t="shared" ref="D100:L100" si="39">+D101</f>
        <v>0</v>
      </c>
      <c r="E100" s="67">
        <f t="shared" si="39"/>
        <v>0</v>
      </c>
      <c r="F100" s="67">
        <f t="shared" si="39"/>
        <v>0</v>
      </c>
      <c r="G100" s="67">
        <f t="shared" si="39"/>
        <v>0</v>
      </c>
      <c r="H100" s="67">
        <f t="shared" si="39"/>
        <v>0</v>
      </c>
      <c r="I100" s="67">
        <f t="shared" si="39"/>
        <v>0</v>
      </c>
      <c r="J100" s="67">
        <f t="shared" si="39"/>
        <v>0</v>
      </c>
      <c r="K100" s="67">
        <f t="shared" si="39"/>
        <v>0</v>
      </c>
      <c r="L100" s="67">
        <f t="shared" si="39"/>
        <v>0</v>
      </c>
      <c r="N100" s="79"/>
      <c r="O100" s="79"/>
      <c r="P100" s="81"/>
      <c r="Q100" s="81"/>
    </row>
    <row r="101" spans="2:17" s="63" customFormat="1" ht="15" hidden="1" customHeight="1" x14ac:dyDescent="0.2">
      <c r="B101" s="45" t="s">
        <v>901</v>
      </c>
      <c r="C101" s="45" t="s">
        <v>902</v>
      </c>
      <c r="D101" s="70">
        <v>0</v>
      </c>
      <c r="E101" s="70">
        <v>0</v>
      </c>
      <c r="F101" s="70">
        <v>0</v>
      </c>
      <c r="G101" s="70">
        <v>0</v>
      </c>
      <c r="H101" s="70">
        <f>+D101+E101+F101-G101</f>
        <v>0</v>
      </c>
      <c r="I101" s="70">
        <v>0</v>
      </c>
      <c r="J101" s="70">
        <v>0</v>
      </c>
      <c r="K101" s="70">
        <v>0</v>
      </c>
      <c r="L101" s="70">
        <f>+H101-K101</f>
        <v>0</v>
      </c>
      <c r="N101" s="68"/>
      <c r="O101" s="68"/>
      <c r="P101" s="80"/>
      <c r="Q101" s="80"/>
    </row>
    <row r="102" spans="2:17" s="63" customFormat="1" ht="15" hidden="1" customHeight="1" x14ac:dyDescent="0.2">
      <c r="B102" s="65" t="s">
        <v>857</v>
      </c>
      <c r="C102" s="66" t="s">
        <v>858</v>
      </c>
      <c r="D102" s="67">
        <f t="shared" ref="D102:L102" si="40">+D103</f>
        <v>0</v>
      </c>
      <c r="E102" s="67">
        <f t="shared" si="40"/>
        <v>0</v>
      </c>
      <c r="F102" s="67">
        <f t="shared" si="40"/>
        <v>0</v>
      </c>
      <c r="G102" s="67">
        <f t="shared" si="40"/>
        <v>0</v>
      </c>
      <c r="H102" s="67">
        <f t="shared" si="40"/>
        <v>0</v>
      </c>
      <c r="I102" s="67">
        <f t="shared" si="40"/>
        <v>0</v>
      </c>
      <c r="J102" s="67">
        <f t="shared" si="40"/>
        <v>0</v>
      </c>
      <c r="K102" s="67">
        <f t="shared" si="40"/>
        <v>0</v>
      </c>
      <c r="L102" s="67">
        <f t="shared" si="40"/>
        <v>0</v>
      </c>
      <c r="N102" s="68"/>
      <c r="O102" s="68"/>
      <c r="P102" s="80"/>
      <c r="Q102" s="80"/>
    </row>
    <row r="103" spans="2:17" s="63" customFormat="1" ht="15" hidden="1" customHeight="1" x14ac:dyDescent="0.2">
      <c r="B103" s="65" t="s">
        <v>859</v>
      </c>
      <c r="C103" s="66" t="s">
        <v>860</v>
      </c>
      <c r="D103" s="67">
        <f>SUM(D104:D105)</f>
        <v>0</v>
      </c>
      <c r="E103" s="67">
        <f t="shared" ref="E103:L103" si="41">SUM(E104:E105)</f>
        <v>0</v>
      </c>
      <c r="F103" s="67">
        <f t="shared" si="41"/>
        <v>0</v>
      </c>
      <c r="G103" s="67">
        <f t="shared" si="41"/>
        <v>0</v>
      </c>
      <c r="H103" s="67">
        <f t="shared" si="41"/>
        <v>0</v>
      </c>
      <c r="I103" s="67">
        <f>SUM(I104:I105)</f>
        <v>0</v>
      </c>
      <c r="J103" s="67">
        <f t="shared" si="41"/>
        <v>0</v>
      </c>
      <c r="K103" s="67">
        <f t="shared" si="41"/>
        <v>0</v>
      </c>
      <c r="L103" s="67">
        <f t="shared" si="41"/>
        <v>0</v>
      </c>
      <c r="N103" s="68"/>
      <c r="O103" s="68"/>
      <c r="P103" s="80"/>
      <c r="Q103" s="80"/>
    </row>
    <row r="104" spans="2:17" s="63" customFormat="1" ht="15" hidden="1" customHeight="1" x14ac:dyDescent="0.2">
      <c r="B104" s="45" t="s">
        <v>861</v>
      </c>
      <c r="C104" s="45" t="s">
        <v>862</v>
      </c>
      <c r="D104" s="70">
        <v>0</v>
      </c>
      <c r="E104" s="70">
        <v>0</v>
      </c>
      <c r="F104" s="70">
        <v>0</v>
      </c>
      <c r="G104" s="70">
        <v>0</v>
      </c>
      <c r="H104" s="70">
        <f>+D104+E104+F104-G104</f>
        <v>0</v>
      </c>
      <c r="I104" s="70">
        <v>0</v>
      </c>
      <c r="J104" s="70">
        <v>0</v>
      </c>
      <c r="K104" s="70">
        <f>+I104+J104</f>
        <v>0</v>
      </c>
      <c r="L104" s="70">
        <f>+H104-K104</f>
        <v>0</v>
      </c>
      <c r="N104" s="68"/>
      <c r="O104" s="68"/>
      <c r="P104" s="80"/>
      <c r="Q104" s="80"/>
    </row>
    <row r="105" spans="2:17" s="63" customFormat="1" ht="15" hidden="1" customHeight="1" x14ac:dyDescent="0.2">
      <c r="B105" s="45" t="s">
        <v>863</v>
      </c>
      <c r="C105" s="45" t="s">
        <v>864</v>
      </c>
      <c r="D105" s="70">
        <v>0</v>
      </c>
      <c r="E105" s="70">
        <v>0</v>
      </c>
      <c r="F105" s="70">
        <v>0</v>
      </c>
      <c r="G105" s="70">
        <v>0</v>
      </c>
      <c r="H105" s="70">
        <f t="shared" ref="H105" si="42">+D105+E105+F105-G105</f>
        <v>0</v>
      </c>
      <c r="I105" s="70">
        <f>+'[11]EGRESOS-BASURA'!$K$98</f>
        <v>0</v>
      </c>
      <c r="J105" s="70">
        <v>0</v>
      </c>
      <c r="K105" s="70">
        <f>+I105+J105</f>
        <v>0</v>
      </c>
      <c r="L105" s="70">
        <f>+H105-K105</f>
        <v>0</v>
      </c>
      <c r="N105" s="68"/>
      <c r="O105" s="68"/>
      <c r="P105" s="80"/>
      <c r="Q105" s="80"/>
    </row>
    <row r="106" spans="2:17" s="63" customFormat="1" ht="15" customHeight="1" x14ac:dyDescent="0.2">
      <c r="B106" s="75"/>
      <c r="C106" s="45"/>
      <c r="D106" s="70"/>
      <c r="E106" s="70"/>
      <c r="F106" s="70"/>
      <c r="G106" s="70"/>
      <c r="H106" s="70"/>
      <c r="I106" s="70"/>
      <c r="J106" s="70"/>
      <c r="K106" s="70"/>
      <c r="L106" s="70"/>
      <c r="M106" s="110"/>
    </row>
    <row r="107" spans="2:17" s="31" customFormat="1" ht="15" customHeight="1" x14ac:dyDescent="0.2">
      <c r="B107" s="28"/>
      <c r="C107" s="29" t="s">
        <v>865</v>
      </c>
      <c r="D107" s="30">
        <f t="shared" ref="D107:L107" si="43">+D7+D24+D52+D75+D84+D102</f>
        <v>14214291.85</v>
      </c>
      <c r="E107" s="30">
        <f t="shared" si="43"/>
        <v>0</v>
      </c>
      <c r="F107" s="30">
        <f t="shared" si="43"/>
        <v>0</v>
      </c>
      <c r="G107" s="30">
        <f t="shared" si="43"/>
        <v>0</v>
      </c>
      <c r="H107" s="30">
        <f t="shared" si="43"/>
        <v>14214291.85</v>
      </c>
      <c r="I107" s="30">
        <f>+I7+I24+I52+I75+I84+I102</f>
        <v>0</v>
      </c>
      <c r="J107" s="30">
        <f t="shared" si="43"/>
        <v>6241168.2000000011</v>
      </c>
      <c r="K107" s="30">
        <f t="shared" si="43"/>
        <v>6241168.2000000011</v>
      </c>
      <c r="L107" s="30">
        <f t="shared" si="43"/>
        <v>7973123.6499999985</v>
      </c>
      <c r="M107" s="158"/>
    </row>
    <row r="108" spans="2:17" ht="15" hidden="1" customHeight="1" x14ac:dyDescent="0.2">
      <c r="D108" s="32"/>
      <c r="E108" s="32">
        <f>+E107-'[12]PROGRAMA II'!$C$295</f>
        <v>-78611851.039999992</v>
      </c>
      <c r="F108" s="33"/>
      <c r="G108" s="36">
        <f>+F107-G107</f>
        <v>0</v>
      </c>
      <c r="H108" s="32"/>
      <c r="I108" s="32">
        <f>+I107-'[13]EGRESOS-BASURA'!$K$105</f>
        <v>-31332680.762102935</v>
      </c>
      <c r="J108" s="32"/>
      <c r="K108" s="32">
        <f>+K107-'[14]Programa II (Basura)'!$D$1030</f>
        <v>-45104057.940650389</v>
      </c>
      <c r="L108" s="32">
        <f>+L107-'[14]Programa II (Basura)'!$D$1031</f>
        <v>-49293501.249345161</v>
      </c>
      <c r="M108" s="14"/>
    </row>
    <row r="109" spans="2:17" ht="15" customHeight="1" x14ac:dyDescent="0.2">
      <c r="D109" s="32">
        <f>+D107-'[1]Programa II-Dep.y Tratamiento'!$D$97</f>
        <v>0</v>
      </c>
      <c r="E109" s="32">
        <f>+E107</f>
        <v>0</v>
      </c>
      <c r="F109" s="37"/>
      <c r="G109" s="36">
        <f>+F107-G107</f>
        <v>0</v>
      </c>
      <c r="H109" s="32">
        <f>+D107+E107+F107-G107-H107</f>
        <v>0</v>
      </c>
      <c r="I109" s="32"/>
      <c r="K109" s="34"/>
      <c r="L109" s="34"/>
    </row>
    <row r="110" spans="2:17" ht="15" customHeight="1" x14ac:dyDescent="0.2">
      <c r="I110" s="43"/>
      <c r="L110" s="46"/>
    </row>
    <row r="111" spans="2:17" ht="15" customHeight="1" x14ac:dyDescent="0.2">
      <c r="K111" s="46"/>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3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H14:L36 H38:L68 H37 K37:L3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filterMode="1"/>
  <dimension ref="B1:L244"/>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43" sqref="F143"/>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84" t="s">
        <v>690</v>
      </c>
      <c r="C2" s="184"/>
      <c r="D2" s="184"/>
      <c r="E2" s="184"/>
      <c r="F2" s="184"/>
      <c r="G2" s="184"/>
      <c r="H2" s="184"/>
      <c r="I2" s="184"/>
      <c r="J2" s="184"/>
      <c r="K2" s="184"/>
      <c r="L2" s="184"/>
    </row>
    <row r="3" spans="2:12" ht="15" customHeight="1" x14ac:dyDescent="0.25">
      <c r="B3" s="184" t="s">
        <v>1017</v>
      </c>
      <c r="C3" s="184"/>
      <c r="D3" s="184"/>
      <c r="E3" s="184"/>
      <c r="F3" s="184"/>
      <c r="G3" s="184"/>
      <c r="H3" s="184"/>
      <c r="I3" s="184"/>
      <c r="J3" s="184"/>
      <c r="K3" s="184"/>
      <c r="L3" s="184"/>
    </row>
    <row r="4" spans="2:12" ht="15" customHeight="1" x14ac:dyDescent="0.2"/>
    <row r="5" spans="2:12"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row>
    <row r="6" spans="2:12" s="63" customFormat="1" ht="15" customHeight="1" x14ac:dyDescent="0.2">
      <c r="B6" s="185"/>
      <c r="C6" s="186"/>
      <c r="D6" s="183"/>
      <c r="E6" s="183"/>
      <c r="F6" s="183"/>
      <c r="G6" s="187"/>
      <c r="H6" s="183"/>
      <c r="I6" s="183"/>
      <c r="J6" s="183"/>
      <c r="K6" s="183"/>
      <c r="L6" s="183"/>
    </row>
    <row r="7" spans="2:12" ht="15" hidden="1" customHeight="1" x14ac:dyDescent="0.2">
      <c r="B7" s="15" t="s">
        <v>702</v>
      </c>
      <c r="C7" s="16" t="s">
        <v>703</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704</v>
      </c>
      <c r="C8" s="16" t="s">
        <v>705</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706</v>
      </c>
      <c r="C9" s="19" t="s">
        <v>707</v>
      </c>
      <c r="D9" s="20">
        <v>0</v>
      </c>
      <c r="E9" s="20">
        <v>0</v>
      </c>
      <c r="F9" s="20">
        <v>0</v>
      </c>
      <c r="G9" s="20">
        <v>0</v>
      </c>
      <c r="H9" s="20">
        <f>+D9+E9+F9-G9</f>
        <v>0</v>
      </c>
      <c r="I9" s="20">
        <v>0</v>
      </c>
      <c r="J9" s="20">
        <v>0</v>
      </c>
      <c r="K9" s="20">
        <f>+I9+J9</f>
        <v>0</v>
      </c>
      <c r="L9" s="20">
        <f>+H9-K9</f>
        <v>0</v>
      </c>
    </row>
    <row r="10" spans="2:12" ht="15" hidden="1" customHeight="1" x14ac:dyDescent="0.2">
      <c r="B10" s="18" t="s">
        <v>708</v>
      </c>
      <c r="C10" s="19" t="s">
        <v>709</v>
      </c>
      <c r="D10" s="20">
        <v>0</v>
      </c>
      <c r="E10" s="20">
        <v>0</v>
      </c>
      <c r="F10" s="20">
        <v>0</v>
      </c>
      <c r="G10" s="20">
        <v>0</v>
      </c>
      <c r="H10" s="20">
        <f>+D10+E10+F10-G10</f>
        <v>0</v>
      </c>
      <c r="I10" s="20">
        <v>0</v>
      </c>
      <c r="J10" s="20">
        <v>0</v>
      </c>
      <c r="K10" s="20">
        <f>+I10+J10</f>
        <v>0</v>
      </c>
      <c r="L10" s="20">
        <f>+H10-K10</f>
        <v>0</v>
      </c>
    </row>
    <row r="11" spans="2:12" ht="15" hidden="1" customHeight="1" x14ac:dyDescent="0.2">
      <c r="B11" s="15" t="s">
        <v>710</v>
      </c>
      <c r="C11" s="16"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712</v>
      </c>
      <c r="C12" s="19" t="s">
        <v>713</v>
      </c>
      <c r="D12" s="20">
        <v>0</v>
      </c>
      <c r="E12" s="20">
        <v>0</v>
      </c>
      <c r="F12" s="20">
        <v>0</v>
      </c>
      <c r="G12" s="20">
        <v>0</v>
      </c>
      <c r="H12" s="20">
        <f>+D12+E12+F12-G12</f>
        <v>0</v>
      </c>
      <c r="I12" s="20">
        <v>0</v>
      </c>
      <c r="J12" s="20">
        <v>0</v>
      </c>
      <c r="K12" s="20">
        <f>+I12+J12</f>
        <v>0</v>
      </c>
      <c r="L12" s="20">
        <f>+H12-K12</f>
        <v>0</v>
      </c>
    </row>
    <row r="13" spans="2:12" ht="15" hidden="1" customHeight="1" x14ac:dyDescent="0.2">
      <c r="B13" s="18" t="s">
        <v>714</v>
      </c>
      <c r="C13" s="19" t="s">
        <v>715</v>
      </c>
      <c r="D13" s="20">
        <v>0</v>
      </c>
      <c r="E13" s="20">
        <v>0</v>
      </c>
      <c r="F13" s="20">
        <v>0</v>
      </c>
      <c r="G13" s="20">
        <v>0</v>
      </c>
      <c r="H13" s="20">
        <f>+D13+E13+F13-G13</f>
        <v>0</v>
      </c>
      <c r="I13" s="20">
        <v>0</v>
      </c>
      <c r="J13" s="20">
        <v>0</v>
      </c>
      <c r="K13" s="20">
        <f>+I13+J13</f>
        <v>0</v>
      </c>
      <c r="L13" s="20">
        <f>+H13-K13</f>
        <v>0</v>
      </c>
    </row>
    <row r="14" spans="2:12" ht="15" hidden="1" customHeight="1" x14ac:dyDescent="0.2">
      <c r="B14" s="15" t="s">
        <v>716</v>
      </c>
      <c r="C14" s="16" t="s">
        <v>717</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718</v>
      </c>
      <c r="C15" s="19" t="s">
        <v>719</v>
      </c>
      <c r="D15" s="20">
        <v>0</v>
      </c>
      <c r="E15" s="20">
        <v>0</v>
      </c>
      <c r="F15" s="20">
        <v>0</v>
      </c>
      <c r="G15" s="20">
        <v>0</v>
      </c>
      <c r="H15" s="20">
        <f>+D15+E15+F15-G15</f>
        <v>0</v>
      </c>
      <c r="I15" s="20">
        <v>0</v>
      </c>
      <c r="J15" s="20">
        <v>0</v>
      </c>
      <c r="K15" s="20">
        <f>+I15+J15</f>
        <v>0</v>
      </c>
      <c r="L15" s="20">
        <f>+H15-K15</f>
        <v>0</v>
      </c>
    </row>
    <row r="16" spans="2:12" ht="15" hidden="1" customHeight="1" x14ac:dyDescent="0.2">
      <c r="B16" s="18" t="s">
        <v>720</v>
      </c>
      <c r="C16" s="19" t="s">
        <v>721</v>
      </c>
      <c r="D16" s="20">
        <v>0</v>
      </c>
      <c r="E16" s="20">
        <v>0</v>
      </c>
      <c r="F16" s="20">
        <v>0</v>
      </c>
      <c r="G16" s="20">
        <v>0</v>
      </c>
      <c r="H16" s="20">
        <f>+D16+E16+F16-G16</f>
        <v>0</v>
      </c>
      <c r="I16" s="20">
        <v>0</v>
      </c>
      <c r="J16" s="20">
        <v>0</v>
      </c>
      <c r="K16" s="20">
        <f>+I16+J16</f>
        <v>0</v>
      </c>
      <c r="L16" s="20">
        <f>+H16-K16</f>
        <v>0</v>
      </c>
    </row>
    <row r="17" spans="2:12" ht="15" hidden="1" customHeight="1" x14ac:dyDescent="0.2">
      <c r="B17" s="15" t="s">
        <v>722</v>
      </c>
      <c r="C17" s="16" t="s">
        <v>723</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724</v>
      </c>
      <c r="C18" s="19" t="s">
        <v>725</v>
      </c>
      <c r="D18" s="20">
        <v>0</v>
      </c>
      <c r="E18" s="20">
        <v>0</v>
      </c>
      <c r="F18" s="20">
        <v>0</v>
      </c>
      <c r="G18" s="20">
        <v>0</v>
      </c>
      <c r="H18" s="20">
        <f>+D18+E18+F18-G18</f>
        <v>0</v>
      </c>
      <c r="I18" s="20">
        <v>0</v>
      </c>
      <c r="J18" s="20">
        <v>0</v>
      </c>
      <c r="K18" s="20">
        <f>+I18+J18</f>
        <v>0</v>
      </c>
      <c r="L18" s="20">
        <f>+H18-K18</f>
        <v>0</v>
      </c>
    </row>
    <row r="19" spans="2:12" ht="15" hidden="1" customHeight="1" x14ac:dyDescent="0.2">
      <c r="B19" s="19" t="s">
        <v>726</v>
      </c>
      <c r="C19" s="19" t="s">
        <v>727</v>
      </c>
      <c r="D19" s="20">
        <v>0</v>
      </c>
      <c r="E19" s="20">
        <v>0</v>
      </c>
      <c r="F19" s="20">
        <v>0</v>
      </c>
      <c r="G19" s="20">
        <v>0</v>
      </c>
      <c r="H19" s="20">
        <f>+D19+E19+F19-G19</f>
        <v>0</v>
      </c>
      <c r="I19" s="20">
        <v>0</v>
      </c>
      <c r="J19" s="20">
        <v>0</v>
      </c>
      <c r="K19" s="20">
        <f>+I19+J19</f>
        <v>0</v>
      </c>
      <c r="L19" s="20">
        <f>+H19-K19</f>
        <v>0</v>
      </c>
    </row>
    <row r="20" spans="2:12" ht="15" hidden="1" customHeight="1" x14ac:dyDescent="0.2">
      <c r="B20" s="15" t="s">
        <v>728</v>
      </c>
      <c r="C20" s="16" t="s">
        <v>729</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730</v>
      </c>
      <c r="C21" s="19" t="s">
        <v>731</v>
      </c>
      <c r="D21" s="20">
        <v>0</v>
      </c>
      <c r="E21" s="20">
        <v>0</v>
      </c>
      <c r="F21" s="20">
        <v>0</v>
      </c>
      <c r="G21" s="20">
        <v>0</v>
      </c>
      <c r="H21" s="20">
        <f>+D21+E21+F21-G21</f>
        <v>0</v>
      </c>
      <c r="I21" s="20">
        <v>0</v>
      </c>
      <c r="J21" s="20">
        <v>0</v>
      </c>
      <c r="K21" s="20">
        <f>+I21+J21</f>
        <v>0</v>
      </c>
      <c r="L21" s="20">
        <f>+H21-K21</f>
        <v>0</v>
      </c>
    </row>
    <row r="22" spans="2:12" ht="15" hidden="1" customHeight="1" x14ac:dyDescent="0.2">
      <c r="B22" s="18" t="s">
        <v>732</v>
      </c>
      <c r="C22" s="19" t="s">
        <v>733</v>
      </c>
      <c r="D22" s="20">
        <v>0</v>
      </c>
      <c r="E22" s="20">
        <v>0</v>
      </c>
      <c r="F22" s="20">
        <v>0</v>
      </c>
      <c r="G22" s="20">
        <v>0</v>
      </c>
      <c r="H22" s="20">
        <f>+D22+E22+F22-G22</f>
        <v>0</v>
      </c>
      <c r="I22" s="20">
        <v>0</v>
      </c>
      <c r="J22" s="20">
        <v>0</v>
      </c>
      <c r="K22" s="20">
        <f>+I22+J22</f>
        <v>0</v>
      </c>
      <c r="L22" s="20">
        <f>+H22-K22</f>
        <v>0</v>
      </c>
    </row>
    <row r="23" spans="2:12" s="63" customFormat="1" ht="15" customHeight="1" x14ac:dyDescent="0.2">
      <c r="B23" s="65" t="s">
        <v>734</v>
      </c>
      <c r="C23" s="66" t="s">
        <v>735</v>
      </c>
      <c r="D23" s="67">
        <f t="shared" ref="D23:L23" si="6">+D24+D26+D29+D33+D36+D38+D41+D44+D46</f>
        <v>135000</v>
      </c>
      <c r="E23" s="67">
        <f t="shared" si="6"/>
        <v>0</v>
      </c>
      <c r="F23" s="67">
        <f t="shared" si="6"/>
        <v>0</v>
      </c>
      <c r="G23" s="67">
        <f t="shared" si="6"/>
        <v>0</v>
      </c>
      <c r="H23" s="67">
        <f t="shared" si="6"/>
        <v>135000</v>
      </c>
      <c r="I23" s="67">
        <f t="shared" si="6"/>
        <v>0</v>
      </c>
      <c r="J23" s="67">
        <f t="shared" si="6"/>
        <v>0</v>
      </c>
      <c r="K23" s="67">
        <f t="shared" si="6"/>
        <v>0</v>
      </c>
      <c r="L23" s="67">
        <f t="shared" si="6"/>
        <v>135000</v>
      </c>
    </row>
    <row r="24" spans="2:12" ht="15" hidden="1" customHeight="1" x14ac:dyDescent="0.2">
      <c r="B24" s="15" t="s">
        <v>736</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737</v>
      </c>
      <c r="C25" s="19" t="s">
        <v>738</v>
      </c>
      <c r="D25" s="20">
        <v>0</v>
      </c>
      <c r="E25" s="20">
        <v>0</v>
      </c>
      <c r="F25" s="20">
        <v>0</v>
      </c>
      <c r="G25" s="20">
        <v>0</v>
      </c>
      <c r="H25" s="20">
        <f>+D25+E25+F25-G25</f>
        <v>0</v>
      </c>
      <c r="I25" s="20">
        <v>0</v>
      </c>
      <c r="J25" s="20">
        <v>0</v>
      </c>
      <c r="K25" s="20">
        <f>+I25+J25</f>
        <v>0</v>
      </c>
      <c r="L25" s="20">
        <f>+H25-K25</f>
        <v>0</v>
      </c>
    </row>
    <row r="26" spans="2:12" ht="15" hidden="1" customHeight="1" x14ac:dyDescent="0.2">
      <c r="B26" s="15" t="s">
        <v>739</v>
      </c>
      <c r="C26" s="16"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741</v>
      </c>
      <c r="C27" s="19" t="s">
        <v>742</v>
      </c>
      <c r="D27" s="20">
        <v>0</v>
      </c>
      <c r="E27" s="20">
        <v>0</v>
      </c>
      <c r="F27" s="20">
        <v>0</v>
      </c>
      <c r="G27" s="20">
        <v>0</v>
      </c>
      <c r="H27" s="20">
        <f>+D27+E27+F27-G27</f>
        <v>0</v>
      </c>
      <c r="I27" s="20">
        <v>0</v>
      </c>
      <c r="J27" s="20">
        <v>0</v>
      </c>
      <c r="K27" s="20">
        <f>+I27+J27</f>
        <v>0</v>
      </c>
      <c r="L27" s="20">
        <f>+H27-K27</f>
        <v>0</v>
      </c>
    </row>
    <row r="28" spans="2:12" ht="15" hidden="1" customHeight="1" x14ac:dyDescent="0.2">
      <c r="B28" s="18" t="s">
        <v>743</v>
      </c>
      <c r="C28" s="19" t="s">
        <v>744</v>
      </c>
      <c r="D28" s="20">
        <v>0</v>
      </c>
      <c r="E28" s="20">
        <v>0</v>
      </c>
      <c r="F28" s="20">
        <v>0</v>
      </c>
      <c r="G28" s="20">
        <v>0</v>
      </c>
      <c r="H28" s="20">
        <f>+D28+E28+F28-G28</f>
        <v>0</v>
      </c>
      <c r="I28" s="20">
        <v>0</v>
      </c>
      <c r="J28" s="20">
        <v>0</v>
      </c>
      <c r="K28" s="20">
        <f>+I28+J28</f>
        <v>0</v>
      </c>
      <c r="L28" s="20">
        <f>+H28-K28</f>
        <v>0</v>
      </c>
    </row>
    <row r="29" spans="2:12" s="63" customFormat="1" ht="15" hidden="1" customHeight="1" x14ac:dyDescent="0.2">
      <c r="B29" s="65" t="s">
        <v>745</v>
      </c>
      <c r="C29" s="66"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8" t="s">
        <v>747</v>
      </c>
      <c r="C30" s="19" t="s">
        <v>748</v>
      </c>
      <c r="D30" s="20">
        <v>0</v>
      </c>
      <c r="E30" s="20">
        <v>0</v>
      </c>
      <c r="F30" s="20">
        <v>0</v>
      </c>
      <c r="G30" s="20">
        <v>0</v>
      </c>
      <c r="H30" s="20">
        <f>+D30+E30+F30-G30</f>
        <v>0</v>
      </c>
      <c r="I30" s="20">
        <v>0</v>
      </c>
      <c r="J30" s="20">
        <v>0</v>
      </c>
      <c r="K30" s="20">
        <f>+I30+J30</f>
        <v>0</v>
      </c>
      <c r="L30" s="20">
        <f>+H30-K30</f>
        <v>0</v>
      </c>
    </row>
    <row r="31" spans="2:12" s="63" customFormat="1" ht="15" hidden="1" customHeight="1" x14ac:dyDescent="0.2">
      <c r="B31" s="69" t="s">
        <v>749</v>
      </c>
      <c r="C31" s="45" t="s">
        <v>750</v>
      </c>
      <c r="D31" s="70">
        <v>0</v>
      </c>
      <c r="E31" s="70">
        <v>0</v>
      </c>
      <c r="F31" s="70">
        <v>0</v>
      </c>
      <c r="G31" s="70">
        <v>0</v>
      </c>
      <c r="H31" s="70">
        <f>+D31+E31+F31-G31</f>
        <v>0</v>
      </c>
      <c r="I31" s="70">
        <v>0</v>
      </c>
      <c r="J31" s="70">
        <v>0</v>
      </c>
      <c r="K31" s="70">
        <f>+I31+J31</f>
        <v>0</v>
      </c>
      <c r="L31" s="70">
        <f>+H31-K31</f>
        <v>0</v>
      </c>
    </row>
    <row r="32" spans="2:12" ht="15" hidden="1" customHeight="1" x14ac:dyDescent="0.2">
      <c r="B32" s="19" t="s">
        <v>751</v>
      </c>
      <c r="C32" s="14" t="s">
        <v>752</v>
      </c>
      <c r="D32" s="20">
        <v>0</v>
      </c>
      <c r="E32" s="20">
        <v>0</v>
      </c>
      <c r="F32" s="20">
        <v>0</v>
      </c>
      <c r="G32" s="20">
        <v>0</v>
      </c>
      <c r="H32" s="20">
        <f>+D32+E32+F32-G32</f>
        <v>0</v>
      </c>
      <c r="I32" s="20">
        <v>0</v>
      </c>
      <c r="J32" s="20">
        <v>0</v>
      </c>
      <c r="K32" s="20">
        <f>+I32+J32</f>
        <v>0</v>
      </c>
      <c r="L32" s="20">
        <f>+H32-K32</f>
        <v>0</v>
      </c>
    </row>
    <row r="33" spans="2:12" ht="15" hidden="1" customHeight="1" x14ac:dyDescent="0.2">
      <c r="B33" s="15" t="s">
        <v>753</v>
      </c>
      <c r="C33" s="16" t="s">
        <v>754</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755</v>
      </c>
      <c r="C34" s="19" t="s">
        <v>756</v>
      </c>
      <c r="D34" s="20">
        <v>0</v>
      </c>
      <c r="E34" s="20">
        <v>0</v>
      </c>
      <c r="F34" s="20">
        <v>0</v>
      </c>
      <c r="G34" s="20">
        <v>0</v>
      </c>
      <c r="H34" s="20">
        <f>+D34+E34+F34-G34</f>
        <v>0</v>
      </c>
      <c r="I34" s="20">
        <v>0</v>
      </c>
      <c r="J34" s="20">
        <v>0</v>
      </c>
      <c r="K34" s="20">
        <f>+I34+J34</f>
        <v>0</v>
      </c>
      <c r="L34" s="20">
        <f>+H34-K34</f>
        <v>0</v>
      </c>
    </row>
    <row r="35" spans="2:12" ht="15" hidden="1" customHeight="1" x14ac:dyDescent="0.2">
      <c r="B35" s="19" t="s">
        <v>757</v>
      </c>
      <c r="C35" s="19" t="s">
        <v>758</v>
      </c>
      <c r="D35" s="20">
        <v>0</v>
      </c>
      <c r="E35" s="20">
        <v>0</v>
      </c>
      <c r="F35" s="20">
        <v>0</v>
      </c>
      <c r="G35" s="20">
        <v>0</v>
      </c>
      <c r="H35" s="20">
        <f>+D35+E35+F35-G35</f>
        <v>0</v>
      </c>
      <c r="I35" s="20">
        <v>0</v>
      </c>
      <c r="J35" s="20">
        <v>0</v>
      </c>
      <c r="K35" s="20">
        <f>+I35+J35</f>
        <v>0</v>
      </c>
      <c r="L35" s="20">
        <f>+H35-K35</f>
        <v>0</v>
      </c>
    </row>
    <row r="36" spans="2:12" ht="15" hidden="1" customHeight="1" x14ac:dyDescent="0.2">
      <c r="B36" s="15" t="s">
        <v>759</v>
      </c>
      <c r="C36" s="16" t="s">
        <v>760</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761</v>
      </c>
      <c r="C37" s="19" t="s">
        <v>762</v>
      </c>
      <c r="D37" s="20">
        <v>0</v>
      </c>
      <c r="E37" s="20">
        <v>0</v>
      </c>
      <c r="F37" s="20">
        <v>0</v>
      </c>
      <c r="G37" s="20">
        <v>0</v>
      </c>
      <c r="H37" s="20">
        <f>+D37+E37+F37-G37</f>
        <v>0</v>
      </c>
      <c r="I37" s="20">
        <v>0</v>
      </c>
      <c r="J37" s="20">
        <v>0</v>
      </c>
      <c r="K37" s="20">
        <f>+I37+J37</f>
        <v>0</v>
      </c>
      <c r="L37" s="20">
        <f>+H37-K37</f>
        <v>0</v>
      </c>
    </row>
    <row r="38" spans="2:12" s="63" customFormat="1" ht="15" customHeight="1" x14ac:dyDescent="0.2">
      <c r="B38" s="65" t="s">
        <v>763</v>
      </c>
      <c r="C38" s="66" t="s">
        <v>764</v>
      </c>
      <c r="D38" s="67">
        <f t="shared" ref="D38:L38" si="12">SUM(D39:D40)</f>
        <v>135000</v>
      </c>
      <c r="E38" s="67">
        <f t="shared" si="12"/>
        <v>0</v>
      </c>
      <c r="F38" s="67">
        <f t="shared" si="12"/>
        <v>0</v>
      </c>
      <c r="G38" s="67">
        <f t="shared" si="12"/>
        <v>0</v>
      </c>
      <c r="H38" s="67">
        <f t="shared" si="12"/>
        <v>135000</v>
      </c>
      <c r="I38" s="67">
        <f t="shared" si="12"/>
        <v>0</v>
      </c>
      <c r="J38" s="67">
        <f t="shared" si="12"/>
        <v>0</v>
      </c>
      <c r="K38" s="67">
        <f t="shared" si="12"/>
        <v>0</v>
      </c>
      <c r="L38" s="67">
        <f t="shared" si="12"/>
        <v>135000</v>
      </c>
    </row>
    <row r="39" spans="2:12" s="63" customFormat="1" ht="15" customHeight="1" x14ac:dyDescent="0.2">
      <c r="B39" s="69" t="s">
        <v>765</v>
      </c>
      <c r="C39" s="45" t="s">
        <v>766</v>
      </c>
      <c r="D39" s="70">
        <f>+'[1]Programa II-Medio Ambiente'!$D$40</f>
        <v>135000</v>
      </c>
      <c r="E39" s="70">
        <v>0</v>
      </c>
      <c r="F39" s="70">
        <v>0</v>
      </c>
      <c r="G39" s="70">
        <v>0</v>
      </c>
      <c r="H39" s="70">
        <f>+D39+E39+F39-G39</f>
        <v>135000</v>
      </c>
      <c r="I39" s="70">
        <v>0</v>
      </c>
      <c r="J39" s="70">
        <v>0</v>
      </c>
      <c r="K39" s="70">
        <f>+I39+J39</f>
        <v>0</v>
      </c>
      <c r="L39" s="70">
        <f>+H39-K39</f>
        <v>135000</v>
      </c>
    </row>
    <row r="40" spans="2:12" s="63" customFormat="1" ht="15" hidden="1" customHeight="1" x14ac:dyDescent="0.2">
      <c r="B40" s="69" t="s">
        <v>881</v>
      </c>
      <c r="C40" s="45" t="s">
        <v>882</v>
      </c>
      <c r="D40" s="70">
        <v>0</v>
      </c>
      <c r="E40" s="70">
        <v>0</v>
      </c>
      <c r="F40" s="70">
        <v>0</v>
      </c>
      <c r="G40" s="70">
        <v>0</v>
      </c>
      <c r="H40" s="70">
        <f>+D40+E40+F40-G40</f>
        <v>0</v>
      </c>
      <c r="I40" s="70">
        <v>0</v>
      </c>
      <c r="J40" s="70">
        <v>0</v>
      </c>
      <c r="K40" s="70">
        <f>+I40+J40</f>
        <v>0</v>
      </c>
      <c r="L40" s="70">
        <f>+H40-K40</f>
        <v>0</v>
      </c>
    </row>
    <row r="41" spans="2:12" ht="15" hidden="1" customHeight="1" x14ac:dyDescent="0.2">
      <c r="B41" s="15" t="s">
        <v>767</v>
      </c>
      <c r="C41" s="16" t="s">
        <v>768</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769</v>
      </c>
      <c r="C42" s="19" t="s">
        <v>770</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771</v>
      </c>
      <c r="C43" s="19" t="s">
        <v>772</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773</v>
      </c>
      <c r="C44" s="16" t="s">
        <v>774</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775</v>
      </c>
      <c r="C45" s="19" t="s">
        <v>776</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777</v>
      </c>
      <c r="C46" s="16" t="s">
        <v>778</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779</v>
      </c>
      <c r="C47" s="19" t="s">
        <v>780</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781</v>
      </c>
      <c r="C48" s="19" t="s">
        <v>782</v>
      </c>
      <c r="D48" s="20">
        <v>0</v>
      </c>
      <c r="E48" s="20">
        <v>0</v>
      </c>
      <c r="F48" s="20">
        <v>0</v>
      </c>
      <c r="G48" s="20">
        <v>0</v>
      </c>
      <c r="H48" s="20">
        <f>+D48+E48+F48-G48</f>
        <v>0</v>
      </c>
      <c r="I48" s="20">
        <v>0</v>
      </c>
      <c r="J48" s="20">
        <v>0</v>
      </c>
      <c r="K48" s="20">
        <f t="shared" si="14"/>
        <v>0</v>
      </c>
      <c r="L48" s="20">
        <f t="shared" si="15"/>
        <v>0</v>
      </c>
    </row>
    <row r="49" spans="2:12" s="63" customFormat="1" ht="15" hidden="1" customHeight="1" x14ac:dyDescent="0.2">
      <c r="B49" s="65" t="s">
        <v>783</v>
      </c>
      <c r="C49" s="66" t="s">
        <v>784</v>
      </c>
      <c r="D49" s="67">
        <f t="shared" ref="D49:L49" si="18">+D50+D54+D60+D63</f>
        <v>0</v>
      </c>
      <c r="E49" s="67">
        <f t="shared" si="18"/>
        <v>0</v>
      </c>
      <c r="F49" s="67">
        <f t="shared" si="18"/>
        <v>0</v>
      </c>
      <c r="G49" s="67">
        <f t="shared" si="18"/>
        <v>0</v>
      </c>
      <c r="H49" s="67">
        <f t="shared" si="18"/>
        <v>0</v>
      </c>
      <c r="I49" s="67">
        <f t="shared" si="18"/>
        <v>0</v>
      </c>
      <c r="J49" s="67">
        <f t="shared" si="18"/>
        <v>0</v>
      </c>
      <c r="K49" s="67">
        <f t="shared" si="18"/>
        <v>0</v>
      </c>
      <c r="L49" s="67">
        <f t="shared" si="18"/>
        <v>0</v>
      </c>
    </row>
    <row r="50" spans="2:12" ht="15" hidden="1" customHeight="1" x14ac:dyDescent="0.2">
      <c r="B50" s="15" t="s">
        <v>785</v>
      </c>
      <c r="C50" s="16" t="s">
        <v>786</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787</v>
      </c>
      <c r="C51" s="19" t="s">
        <v>788</v>
      </c>
      <c r="D51" s="20">
        <v>0</v>
      </c>
      <c r="E51" s="20">
        <v>0</v>
      </c>
      <c r="F51" s="20">
        <v>0</v>
      </c>
      <c r="G51" s="20">
        <v>0</v>
      </c>
      <c r="H51" s="20">
        <f>+D51+E51+F51-G51</f>
        <v>0</v>
      </c>
      <c r="I51" s="20">
        <v>0</v>
      </c>
      <c r="J51" s="20">
        <v>0</v>
      </c>
      <c r="K51" s="20">
        <f>+I51+J51</f>
        <v>0</v>
      </c>
      <c r="L51" s="20">
        <f>+H51-K51</f>
        <v>0</v>
      </c>
    </row>
    <row r="52" spans="2:12" ht="15" hidden="1" customHeight="1" x14ac:dyDescent="0.2">
      <c r="B52" s="19" t="s">
        <v>789</v>
      </c>
      <c r="C52" s="19" t="s">
        <v>790</v>
      </c>
      <c r="D52" s="20">
        <v>0</v>
      </c>
      <c r="E52" s="20">
        <v>0</v>
      </c>
      <c r="F52" s="20">
        <v>0</v>
      </c>
      <c r="G52" s="20">
        <v>0</v>
      </c>
      <c r="H52" s="20">
        <f>+D52+E52+F52-G52</f>
        <v>0</v>
      </c>
      <c r="I52" s="20">
        <v>0</v>
      </c>
      <c r="J52" s="20">
        <v>0</v>
      </c>
      <c r="K52" s="20">
        <f>+I52+J52</f>
        <v>0</v>
      </c>
      <c r="L52" s="20">
        <f>+H52-K52</f>
        <v>0</v>
      </c>
    </row>
    <row r="53" spans="2:12" ht="15" hidden="1" customHeight="1" x14ac:dyDescent="0.2">
      <c r="B53" s="19" t="s">
        <v>791</v>
      </c>
      <c r="C53" s="19" t="s">
        <v>792</v>
      </c>
      <c r="D53" s="20">
        <v>0</v>
      </c>
      <c r="E53" s="20">
        <v>0</v>
      </c>
      <c r="F53" s="20">
        <v>0</v>
      </c>
      <c r="G53" s="20">
        <v>0</v>
      </c>
      <c r="H53" s="20">
        <f>+D53+E53+F53-G53</f>
        <v>0</v>
      </c>
      <c r="I53" s="20">
        <v>0</v>
      </c>
      <c r="J53" s="20">
        <v>0</v>
      </c>
      <c r="K53" s="20">
        <f>+I53+J53</f>
        <v>0</v>
      </c>
      <c r="L53" s="20">
        <f>+H53-K53</f>
        <v>0</v>
      </c>
    </row>
    <row r="54" spans="2:12" ht="15" hidden="1" customHeight="1" x14ac:dyDescent="0.2">
      <c r="B54" s="21" t="s">
        <v>793</v>
      </c>
      <c r="C54" s="16" t="s">
        <v>794</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795</v>
      </c>
      <c r="C55" s="19" t="s">
        <v>796</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797</v>
      </c>
      <c r="C56" s="19" t="s">
        <v>798</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799</v>
      </c>
      <c r="C57" s="19" t="s">
        <v>800</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801</v>
      </c>
      <c r="C58" s="19" t="s">
        <v>802</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803</v>
      </c>
      <c r="C59" s="19" t="s">
        <v>804</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805</v>
      </c>
      <c r="C60" s="16" t="s">
        <v>806</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807</v>
      </c>
      <c r="C61" s="19" t="s">
        <v>808</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809</v>
      </c>
      <c r="C62" s="19" t="s">
        <v>810</v>
      </c>
      <c r="D62" s="20">
        <v>0</v>
      </c>
      <c r="E62" s="20">
        <v>0</v>
      </c>
      <c r="F62" s="20">
        <v>0</v>
      </c>
      <c r="G62" s="20">
        <v>0</v>
      </c>
      <c r="H62" s="20">
        <f>+D62+E62+F62-G62</f>
        <v>0</v>
      </c>
      <c r="I62" s="20">
        <v>0</v>
      </c>
      <c r="J62" s="20">
        <v>0</v>
      </c>
      <c r="K62" s="20">
        <f t="shared" si="21"/>
        <v>0</v>
      </c>
      <c r="L62" s="20">
        <f t="shared" si="22"/>
        <v>0</v>
      </c>
    </row>
    <row r="63" spans="2:12" s="63" customFormat="1" ht="15" hidden="1" customHeight="1" x14ac:dyDescent="0.2">
      <c r="B63" s="73" t="s">
        <v>811</v>
      </c>
      <c r="C63" s="66" t="s">
        <v>812</v>
      </c>
      <c r="D63" s="67">
        <f>SUM(D64:D69)</f>
        <v>0</v>
      </c>
      <c r="E63" s="67">
        <f t="shared" ref="E63:L63" si="24">SUM(E64:E69)</f>
        <v>0</v>
      </c>
      <c r="F63" s="67">
        <f t="shared" si="24"/>
        <v>0</v>
      </c>
      <c r="G63" s="67">
        <f t="shared" si="24"/>
        <v>0</v>
      </c>
      <c r="H63" s="67">
        <f t="shared" si="24"/>
        <v>0</v>
      </c>
      <c r="I63" s="67">
        <f t="shared" si="24"/>
        <v>0</v>
      </c>
      <c r="J63" s="67">
        <f t="shared" si="24"/>
        <v>0</v>
      </c>
      <c r="K63" s="67">
        <f t="shared" si="24"/>
        <v>0</v>
      </c>
      <c r="L63" s="67">
        <f t="shared" si="24"/>
        <v>0</v>
      </c>
    </row>
    <row r="64" spans="2:12" ht="15" hidden="1" customHeight="1" x14ac:dyDescent="0.2">
      <c r="B64" s="23" t="s">
        <v>813</v>
      </c>
      <c r="C64" s="19" t="s">
        <v>814</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815</v>
      </c>
      <c r="C65" s="19" t="s">
        <v>816</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817</v>
      </c>
      <c r="C66" s="25" t="s">
        <v>818</v>
      </c>
      <c r="D66" s="26">
        <v>0</v>
      </c>
      <c r="E66" s="26">
        <v>0</v>
      </c>
      <c r="F66" s="26">
        <v>0</v>
      </c>
      <c r="G66" s="26">
        <v>0</v>
      </c>
      <c r="H66" s="26">
        <f>+D66+E66+F66-G66</f>
        <v>0</v>
      </c>
      <c r="I66" s="26">
        <v>0</v>
      </c>
      <c r="J66" s="26">
        <v>0</v>
      </c>
      <c r="K66" s="20">
        <f t="shared" si="25"/>
        <v>0</v>
      </c>
      <c r="L66" s="20">
        <f t="shared" si="26"/>
        <v>0</v>
      </c>
    </row>
    <row r="67" spans="2:12" s="63" customFormat="1" ht="15" hidden="1" customHeight="1" x14ac:dyDescent="0.2">
      <c r="B67" s="69" t="s">
        <v>819</v>
      </c>
      <c r="C67" s="45" t="s">
        <v>820</v>
      </c>
      <c r="D67" s="70">
        <v>0</v>
      </c>
      <c r="E67" s="70">
        <v>0</v>
      </c>
      <c r="F67" s="70">
        <v>0</v>
      </c>
      <c r="G67" s="70">
        <v>0</v>
      </c>
      <c r="H67" s="70">
        <f>+D67+E67+F67-G67</f>
        <v>0</v>
      </c>
      <c r="I67" s="70">
        <v>0</v>
      </c>
      <c r="J67" s="70">
        <v>0</v>
      </c>
      <c r="K67" s="70">
        <f>+I67+J67</f>
        <v>0</v>
      </c>
      <c r="L67" s="70">
        <f t="shared" si="26"/>
        <v>0</v>
      </c>
    </row>
    <row r="68" spans="2:12" ht="15" hidden="1" customHeight="1" x14ac:dyDescent="0.2">
      <c r="B68" s="23" t="s">
        <v>821</v>
      </c>
      <c r="C68" s="19" t="s">
        <v>822</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823</v>
      </c>
      <c r="C69" s="19" t="s">
        <v>824</v>
      </c>
      <c r="D69" s="20">
        <v>0</v>
      </c>
      <c r="E69" s="20">
        <v>0</v>
      </c>
      <c r="F69" s="20">
        <v>0</v>
      </c>
      <c r="G69" s="20">
        <v>0</v>
      </c>
      <c r="H69" s="20">
        <v>0</v>
      </c>
      <c r="I69" s="20">
        <v>0</v>
      </c>
      <c r="J69" s="20">
        <v>0</v>
      </c>
      <c r="K69" s="20">
        <f t="shared" si="25"/>
        <v>0</v>
      </c>
      <c r="L69" s="20">
        <f t="shared" si="26"/>
        <v>0</v>
      </c>
    </row>
    <row r="70" spans="2:12" ht="15" hidden="1" customHeight="1" x14ac:dyDescent="0.2">
      <c r="B70" s="15" t="s">
        <v>825</v>
      </c>
      <c r="C70" s="16" t="s">
        <v>826</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827</v>
      </c>
      <c r="C71" s="16" t="s">
        <v>828</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829</v>
      </c>
      <c r="C72" s="19" t="s">
        <v>830</v>
      </c>
      <c r="D72" s="20">
        <v>0</v>
      </c>
      <c r="E72" s="20">
        <v>0</v>
      </c>
      <c r="F72" s="20">
        <v>0</v>
      </c>
      <c r="G72" s="20">
        <v>0</v>
      </c>
      <c r="H72" s="20">
        <f>+D72+E72+F72-G72</f>
        <v>0</v>
      </c>
      <c r="I72" s="20">
        <v>0</v>
      </c>
      <c r="J72" s="20">
        <v>0</v>
      </c>
      <c r="K72" s="20">
        <f>+I72+J72</f>
        <v>0</v>
      </c>
      <c r="L72" s="20">
        <f>+H72-K72</f>
        <v>0</v>
      </c>
    </row>
    <row r="73" spans="2:12" ht="15" hidden="1" customHeight="1" x14ac:dyDescent="0.2">
      <c r="B73" s="18" t="s">
        <v>831</v>
      </c>
      <c r="C73" s="19" t="s">
        <v>832</v>
      </c>
      <c r="D73" s="20">
        <v>0</v>
      </c>
      <c r="E73" s="20">
        <v>0</v>
      </c>
      <c r="F73" s="20">
        <v>0</v>
      </c>
      <c r="G73" s="20">
        <v>0</v>
      </c>
      <c r="H73" s="20">
        <f>+D73+E73+F73-G73</f>
        <v>0</v>
      </c>
      <c r="I73" s="20">
        <v>0</v>
      </c>
      <c r="J73" s="20">
        <v>0</v>
      </c>
      <c r="K73" s="20">
        <f>+I73+J73</f>
        <v>0</v>
      </c>
      <c r="L73" s="20">
        <f>+H73-K73</f>
        <v>0</v>
      </c>
    </row>
    <row r="74" spans="2:12" ht="15" hidden="1" customHeight="1" x14ac:dyDescent="0.2">
      <c r="B74" s="18" t="s">
        <v>833</v>
      </c>
      <c r="C74" s="19" t="s">
        <v>834</v>
      </c>
      <c r="D74" s="20">
        <v>0</v>
      </c>
      <c r="E74" s="20">
        <v>0</v>
      </c>
      <c r="F74" s="20">
        <v>0</v>
      </c>
      <c r="G74" s="20">
        <v>0</v>
      </c>
      <c r="H74" s="20">
        <f>+D74+E74+F74-G74</f>
        <v>0</v>
      </c>
      <c r="I74" s="20">
        <v>0</v>
      </c>
      <c r="J74" s="20">
        <v>0</v>
      </c>
      <c r="K74" s="20">
        <f>+I74+J74</f>
        <v>0</v>
      </c>
      <c r="L74" s="20">
        <f>+H74-K74</f>
        <v>0</v>
      </c>
    </row>
    <row r="75" spans="2:12" ht="15" hidden="1" customHeight="1" x14ac:dyDescent="0.2">
      <c r="B75" s="15" t="s">
        <v>835</v>
      </c>
      <c r="C75" s="16" t="s">
        <v>480</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836</v>
      </c>
      <c r="C76" s="16" t="s">
        <v>837</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838</v>
      </c>
      <c r="C77" s="16" t="s">
        <v>839</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840</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841</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842</v>
      </c>
      <c r="D80" s="20">
        <v>0</v>
      </c>
      <c r="E80" s="20">
        <v>0</v>
      </c>
      <c r="F80" s="20">
        <v>0</v>
      </c>
      <c r="G80" s="20">
        <v>0</v>
      </c>
      <c r="H80" s="20">
        <f>+D80+E80+F80-G80</f>
        <v>0</v>
      </c>
      <c r="I80" s="20">
        <v>0</v>
      </c>
      <c r="J80" s="20">
        <v>0</v>
      </c>
      <c r="K80" s="20">
        <f>+I80+J80</f>
        <v>0</v>
      </c>
      <c r="L80" s="20">
        <f>+H80-K80</f>
        <v>0</v>
      </c>
    </row>
    <row r="81" spans="2:12" ht="15" hidden="1" customHeight="1" x14ac:dyDescent="0.2">
      <c r="B81" s="15" t="s">
        <v>843</v>
      </c>
      <c r="C81" s="16" t="s">
        <v>844</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845</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846</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847</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848</v>
      </c>
      <c r="D85" s="20">
        <v>0</v>
      </c>
      <c r="E85" s="20">
        <v>0</v>
      </c>
      <c r="F85" s="20">
        <v>0</v>
      </c>
      <c r="G85" s="20">
        <v>0</v>
      </c>
      <c r="H85" s="20">
        <f>+D85+E85+F85-G85</f>
        <v>0</v>
      </c>
      <c r="I85" s="20">
        <v>0</v>
      </c>
      <c r="J85" s="20">
        <v>0</v>
      </c>
      <c r="K85" s="20">
        <f>+I85+J85</f>
        <v>0</v>
      </c>
      <c r="L85" s="20">
        <f>+H85-K85</f>
        <v>0</v>
      </c>
    </row>
    <row r="86" spans="2:12" ht="15" hidden="1" customHeight="1" x14ac:dyDescent="0.2">
      <c r="B86" s="15" t="s">
        <v>849</v>
      </c>
      <c r="C86" s="16" t="s">
        <v>850</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851</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852</v>
      </c>
      <c r="D88" s="20">
        <v>0</v>
      </c>
      <c r="E88" s="20">
        <v>0</v>
      </c>
      <c r="F88" s="20">
        <v>0</v>
      </c>
      <c r="G88" s="20">
        <v>0</v>
      </c>
      <c r="H88" s="20">
        <f>+D88+E88+F88-G88</f>
        <v>0</v>
      </c>
      <c r="I88" s="20">
        <v>0</v>
      </c>
      <c r="J88" s="20">
        <v>0</v>
      </c>
      <c r="K88" s="20">
        <f>+I88+J88</f>
        <v>0</v>
      </c>
      <c r="L88" s="20">
        <f>+H88-K88</f>
        <v>0</v>
      </c>
    </row>
    <row r="89" spans="2:12" ht="15" hidden="1" customHeight="1" x14ac:dyDescent="0.2">
      <c r="B89" s="16" t="s">
        <v>853</v>
      </c>
      <c r="C89" s="16" t="s">
        <v>854</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855</v>
      </c>
      <c r="C90" s="19" t="s">
        <v>856</v>
      </c>
      <c r="D90" s="20">
        <v>0</v>
      </c>
      <c r="E90" s="20">
        <v>0</v>
      </c>
      <c r="F90" s="20">
        <v>0</v>
      </c>
      <c r="G90" s="20">
        <v>0</v>
      </c>
      <c r="H90" s="20">
        <f>+D90+E90+F90-G90</f>
        <v>0</v>
      </c>
      <c r="I90" s="20">
        <v>0</v>
      </c>
      <c r="J90" s="20">
        <v>0</v>
      </c>
      <c r="K90" s="20">
        <f>+I90+J90</f>
        <v>0</v>
      </c>
      <c r="L90" s="20">
        <f>+H90-K90</f>
        <v>0</v>
      </c>
    </row>
    <row r="91" spans="2:12" ht="15" hidden="1" customHeight="1" x14ac:dyDescent="0.2">
      <c r="B91" s="27" t="s">
        <v>857</v>
      </c>
      <c r="C91" s="16" t="s">
        <v>858</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859</v>
      </c>
      <c r="C92" s="16" t="s">
        <v>860</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861</v>
      </c>
      <c r="C93" s="19" t="s">
        <v>862</v>
      </c>
      <c r="D93" s="20">
        <v>0</v>
      </c>
      <c r="E93" s="20">
        <v>0</v>
      </c>
      <c r="F93" s="20">
        <v>0</v>
      </c>
      <c r="G93" s="20">
        <v>0</v>
      </c>
      <c r="H93" s="20">
        <f>+D93+E93+F93-G93</f>
        <v>0</v>
      </c>
      <c r="I93" s="20">
        <v>0</v>
      </c>
      <c r="J93" s="20">
        <v>0</v>
      </c>
      <c r="K93" s="20">
        <f>+I93+J93</f>
        <v>0</v>
      </c>
      <c r="L93" s="20">
        <f>+H93-K93</f>
        <v>0</v>
      </c>
    </row>
    <row r="94" spans="2:12" ht="15" hidden="1" customHeight="1" x14ac:dyDescent="0.2">
      <c r="B94" s="23" t="s">
        <v>863</v>
      </c>
      <c r="C94" s="19" t="s">
        <v>866</v>
      </c>
      <c r="D94" s="20">
        <v>0</v>
      </c>
      <c r="E94" s="20">
        <v>0</v>
      </c>
      <c r="F94" s="20">
        <v>0</v>
      </c>
      <c r="G94" s="20">
        <v>0</v>
      </c>
      <c r="H94" s="20">
        <f>+D94+E94+F94-G94</f>
        <v>0</v>
      </c>
      <c r="I94" s="20">
        <v>0</v>
      </c>
      <c r="J94" s="20">
        <v>0</v>
      </c>
      <c r="K94" s="20">
        <f>+I94+J94</f>
        <v>0</v>
      </c>
      <c r="L94" s="20">
        <f>+H94-K94</f>
        <v>0</v>
      </c>
    </row>
    <row r="95" spans="2:12" s="63" customFormat="1" ht="15" customHeight="1" x14ac:dyDescent="0.2">
      <c r="B95" s="75"/>
      <c r="C95" s="45"/>
      <c r="D95" s="70"/>
      <c r="E95" s="70"/>
      <c r="F95" s="70"/>
      <c r="G95" s="70"/>
      <c r="H95" s="70"/>
      <c r="I95" s="70"/>
      <c r="J95" s="70"/>
      <c r="K95" s="70"/>
      <c r="L95" s="70"/>
    </row>
    <row r="96" spans="2:12" s="31" customFormat="1" ht="15" customHeight="1" x14ac:dyDescent="0.2">
      <c r="B96" s="28"/>
      <c r="C96" s="29" t="s">
        <v>865</v>
      </c>
      <c r="D96" s="30">
        <f t="shared" ref="D96:L96" si="37">+D7+D23+D49+D70+D75+D91</f>
        <v>135000</v>
      </c>
      <c r="E96" s="30">
        <f t="shared" si="37"/>
        <v>0</v>
      </c>
      <c r="F96" s="30">
        <f t="shared" si="37"/>
        <v>0</v>
      </c>
      <c r="G96" s="30">
        <f t="shared" si="37"/>
        <v>0</v>
      </c>
      <c r="H96" s="30">
        <f t="shared" si="37"/>
        <v>135000</v>
      </c>
      <c r="I96" s="30">
        <f t="shared" si="37"/>
        <v>0</v>
      </c>
      <c r="J96" s="30">
        <f t="shared" si="37"/>
        <v>0</v>
      </c>
      <c r="K96" s="30">
        <f t="shared" si="37"/>
        <v>0</v>
      </c>
      <c r="L96" s="30">
        <f t="shared" si="37"/>
        <v>135000</v>
      </c>
    </row>
    <row r="97" spans="4:12" s="63" customFormat="1" ht="15" hidden="1" customHeight="1" x14ac:dyDescent="0.2">
      <c r="D97" s="83"/>
      <c r="E97" s="83">
        <f>+E96-'[12]PROGRAMA II'!$F$295</f>
        <v>-1286461.3400000001</v>
      </c>
      <c r="H97" s="83"/>
      <c r="J97" s="83"/>
      <c r="K97" s="83">
        <f>+K96-'[27]Programa II (25)'!$D$923</f>
        <v>-1147125.5</v>
      </c>
      <c r="L97" s="83">
        <f>+L96-'[14]Programa II (25)'!$D$924</f>
        <v>-112335.84000000008</v>
      </c>
    </row>
    <row r="98" spans="4:12" s="63" customFormat="1" ht="15" customHeight="1" x14ac:dyDescent="0.2">
      <c r="D98" s="32">
        <f>+D96-'[6]Programa II-Medio Ambiente'!$D$96</f>
        <v>0</v>
      </c>
      <c r="E98" s="32"/>
      <c r="G98" s="36">
        <f>+F96-G96</f>
        <v>0</v>
      </c>
      <c r="H98" s="32">
        <f>+D96+E96+F96-G96-H96</f>
        <v>0</v>
      </c>
    </row>
    <row r="99" spans="4:12" s="63" customFormat="1" ht="15" customHeight="1" x14ac:dyDescent="0.2">
      <c r="H99" s="84"/>
    </row>
    <row r="100" spans="4:12" s="63"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3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69:H96 K23:L66 K11:L22 H100:H180 K68:L94 L67"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134" sqref="H134"/>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84" t="s">
        <v>690</v>
      </c>
      <c r="C2" s="184"/>
      <c r="D2" s="184"/>
      <c r="E2" s="184"/>
      <c r="F2" s="184"/>
      <c r="G2" s="184"/>
      <c r="H2" s="184"/>
      <c r="I2" s="184"/>
      <c r="J2" s="184"/>
      <c r="K2" s="184"/>
      <c r="L2" s="184"/>
    </row>
    <row r="3" spans="2:12" ht="15" customHeight="1" x14ac:dyDescent="0.25">
      <c r="B3" s="184" t="s">
        <v>1018</v>
      </c>
      <c r="C3" s="184"/>
      <c r="D3" s="184"/>
      <c r="E3" s="184"/>
      <c r="F3" s="184"/>
      <c r="G3" s="184"/>
      <c r="H3" s="184"/>
      <c r="I3" s="184"/>
      <c r="J3" s="184"/>
      <c r="K3" s="184"/>
      <c r="L3" s="184"/>
    </row>
    <row r="4" spans="2:12" ht="15" customHeight="1" x14ac:dyDescent="0.2"/>
    <row r="5" spans="2:12"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row>
    <row r="6" spans="2:12" s="63" customFormat="1" ht="15" customHeight="1" x14ac:dyDescent="0.2">
      <c r="B6" s="185"/>
      <c r="C6" s="186"/>
      <c r="D6" s="183"/>
      <c r="E6" s="183"/>
      <c r="F6" s="183"/>
      <c r="G6" s="187"/>
      <c r="H6" s="183"/>
      <c r="I6" s="183"/>
      <c r="J6" s="183"/>
      <c r="K6" s="183"/>
      <c r="L6" s="183"/>
    </row>
    <row r="7" spans="2:12" ht="15" hidden="1" customHeight="1" x14ac:dyDescent="0.2">
      <c r="B7" s="15" t="s">
        <v>702</v>
      </c>
      <c r="C7" s="16" t="s">
        <v>703</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704</v>
      </c>
      <c r="C8" s="16" t="s">
        <v>705</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706</v>
      </c>
      <c r="C9" s="19" t="s">
        <v>707</v>
      </c>
      <c r="D9" s="20">
        <v>0</v>
      </c>
      <c r="E9" s="20">
        <v>0</v>
      </c>
      <c r="F9" s="20">
        <v>0</v>
      </c>
      <c r="G9" s="20">
        <v>0</v>
      </c>
      <c r="H9" s="20">
        <f>+D9+E9+F9-G9</f>
        <v>0</v>
      </c>
      <c r="I9" s="20">
        <v>0</v>
      </c>
      <c r="J9" s="20">
        <v>0</v>
      </c>
      <c r="K9" s="20">
        <f>+I9+J9</f>
        <v>0</v>
      </c>
      <c r="L9" s="20">
        <f>+H9-K9</f>
        <v>0</v>
      </c>
    </row>
    <row r="10" spans="2:12" ht="15" hidden="1" customHeight="1" x14ac:dyDescent="0.2">
      <c r="B10" s="18" t="s">
        <v>708</v>
      </c>
      <c r="C10" s="19" t="s">
        <v>709</v>
      </c>
      <c r="D10" s="20">
        <v>0</v>
      </c>
      <c r="E10" s="20">
        <v>0</v>
      </c>
      <c r="F10" s="20">
        <v>0</v>
      </c>
      <c r="G10" s="20">
        <v>0</v>
      </c>
      <c r="H10" s="20">
        <f>+D10+E10+F10-G10</f>
        <v>0</v>
      </c>
      <c r="I10" s="20">
        <v>0</v>
      </c>
      <c r="J10" s="20">
        <v>0</v>
      </c>
      <c r="K10" s="20">
        <f>+I10+J10</f>
        <v>0</v>
      </c>
      <c r="L10" s="20">
        <f>+H10-K10</f>
        <v>0</v>
      </c>
    </row>
    <row r="11" spans="2:12" ht="15" hidden="1" customHeight="1" x14ac:dyDescent="0.2">
      <c r="B11" s="15" t="s">
        <v>710</v>
      </c>
      <c r="C11" s="16"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712</v>
      </c>
      <c r="C12" s="19" t="s">
        <v>713</v>
      </c>
      <c r="D12" s="20">
        <v>0</v>
      </c>
      <c r="E12" s="20">
        <v>0</v>
      </c>
      <c r="F12" s="20">
        <v>0</v>
      </c>
      <c r="G12" s="20">
        <v>0</v>
      </c>
      <c r="H12" s="20">
        <f>+D12+E12+F12-G12</f>
        <v>0</v>
      </c>
      <c r="I12" s="20">
        <v>0</v>
      </c>
      <c r="J12" s="20">
        <v>0</v>
      </c>
      <c r="K12" s="20">
        <f>+I12+J12</f>
        <v>0</v>
      </c>
      <c r="L12" s="20">
        <f>+H12-K12</f>
        <v>0</v>
      </c>
    </row>
    <row r="13" spans="2:12" ht="15" hidden="1" customHeight="1" x14ac:dyDescent="0.2">
      <c r="B13" s="18" t="s">
        <v>714</v>
      </c>
      <c r="C13" s="19" t="s">
        <v>715</v>
      </c>
      <c r="D13" s="20">
        <v>0</v>
      </c>
      <c r="E13" s="20">
        <v>0</v>
      </c>
      <c r="F13" s="20">
        <v>0</v>
      </c>
      <c r="G13" s="20">
        <v>0</v>
      </c>
      <c r="H13" s="20">
        <f>+D13+E13+F13-G13</f>
        <v>0</v>
      </c>
      <c r="I13" s="20">
        <v>0</v>
      </c>
      <c r="J13" s="20">
        <v>0</v>
      </c>
      <c r="K13" s="20">
        <f>+I13+J13</f>
        <v>0</v>
      </c>
      <c r="L13" s="20">
        <f>+H13-K13</f>
        <v>0</v>
      </c>
    </row>
    <row r="14" spans="2:12" ht="15" hidden="1" customHeight="1" x14ac:dyDescent="0.2">
      <c r="B14" s="15" t="s">
        <v>716</v>
      </c>
      <c r="C14" s="16" t="s">
        <v>717</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718</v>
      </c>
      <c r="C15" s="19" t="s">
        <v>719</v>
      </c>
      <c r="D15" s="20">
        <v>0</v>
      </c>
      <c r="E15" s="20">
        <v>0</v>
      </c>
      <c r="F15" s="20">
        <v>0</v>
      </c>
      <c r="G15" s="20">
        <v>0</v>
      </c>
      <c r="H15" s="20">
        <f>+D15+E15+F15-G15</f>
        <v>0</v>
      </c>
      <c r="I15" s="20">
        <v>0</v>
      </c>
      <c r="J15" s="20">
        <v>0</v>
      </c>
      <c r="K15" s="20">
        <f>+I15+J15</f>
        <v>0</v>
      </c>
      <c r="L15" s="20">
        <f>+H15-K15</f>
        <v>0</v>
      </c>
    </row>
    <row r="16" spans="2:12" ht="15" hidden="1" customHeight="1" x14ac:dyDescent="0.2">
      <c r="B16" s="18" t="s">
        <v>720</v>
      </c>
      <c r="C16" s="19" t="s">
        <v>721</v>
      </c>
      <c r="D16" s="20">
        <v>0</v>
      </c>
      <c r="E16" s="20">
        <v>0</v>
      </c>
      <c r="F16" s="20">
        <v>0</v>
      </c>
      <c r="G16" s="20">
        <v>0</v>
      </c>
      <c r="H16" s="20">
        <f>+D16+E16+F16-G16</f>
        <v>0</v>
      </c>
      <c r="I16" s="20">
        <v>0</v>
      </c>
      <c r="J16" s="20">
        <v>0</v>
      </c>
      <c r="K16" s="20">
        <f>+I16+J16</f>
        <v>0</v>
      </c>
      <c r="L16" s="20">
        <f>+H16-K16</f>
        <v>0</v>
      </c>
    </row>
    <row r="17" spans="2:12" ht="15" hidden="1" customHeight="1" x14ac:dyDescent="0.2">
      <c r="B17" s="15" t="s">
        <v>722</v>
      </c>
      <c r="C17" s="16" t="s">
        <v>723</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724</v>
      </c>
      <c r="C18" s="19" t="s">
        <v>725</v>
      </c>
      <c r="D18" s="20">
        <v>0</v>
      </c>
      <c r="E18" s="20">
        <v>0</v>
      </c>
      <c r="F18" s="20">
        <v>0</v>
      </c>
      <c r="G18" s="20">
        <v>0</v>
      </c>
      <c r="H18" s="20">
        <f>+D18+E18+F18-G18</f>
        <v>0</v>
      </c>
      <c r="I18" s="20">
        <v>0</v>
      </c>
      <c r="J18" s="20">
        <v>0</v>
      </c>
      <c r="K18" s="20">
        <f>+I18+J18</f>
        <v>0</v>
      </c>
      <c r="L18" s="20">
        <f>+H18-K18</f>
        <v>0</v>
      </c>
    </row>
    <row r="19" spans="2:12" ht="15" hidden="1" customHeight="1" x14ac:dyDescent="0.2">
      <c r="B19" s="19" t="s">
        <v>726</v>
      </c>
      <c r="C19" s="19" t="s">
        <v>727</v>
      </c>
      <c r="D19" s="20">
        <v>0</v>
      </c>
      <c r="E19" s="20">
        <v>0</v>
      </c>
      <c r="F19" s="20">
        <v>0</v>
      </c>
      <c r="G19" s="20">
        <v>0</v>
      </c>
      <c r="H19" s="20">
        <f>+D19+E19+F19-G19</f>
        <v>0</v>
      </c>
      <c r="I19" s="20">
        <v>0</v>
      </c>
      <c r="J19" s="20">
        <v>0</v>
      </c>
      <c r="K19" s="20">
        <f>+I19+J19</f>
        <v>0</v>
      </c>
      <c r="L19" s="20">
        <f>+H19-K19</f>
        <v>0</v>
      </c>
    </row>
    <row r="20" spans="2:12" ht="15" hidden="1" customHeight="1" x14ac:dyDescent="0.2">
      <c r="B20" s="15" t="s">
        <v>728</v>
      </c>
      <c r="C20" s="16" t="s">
        <v>729</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730</v>
      </c>
      <c r="C21" s="19" t="s">
        <v>731</v>
      </c>
      <c r="D21" s="20">
        <v>0</v>
      </c>
      <c r="E21" s="20">
        <v>0</v>
      </c>
      <c r="F21" s="20">
        <v>0</v>
      </c>
      <c r="G21" s="20">
        <v>0</v>
      </c>
      <c r="H21" s="20">
        <f>+D21+E21+F21-G21</f>
        <v>0</v>
      </c>
      <c r="I21" s="20">
        <v>0</v>
      </c>
      <c r="J21" s="20">
        <v>0</v>
      </c>
      <c r="K21" s="20">
        <f>+I21+J21</f>
        <v>0</v>
      </c>
      <c r="L21" s="20">
        <f>+H21-K21</f>
        <v>0</v>
      </c>
    </row>
    <row r="22" spans="2:12" ht="15" hidden="1" customHeight="1" x14ac:dyDescent="0.2">
      <c r="B22" s="18" t="s">
        <v>732</v>
      </c>
      <c r="C22" s="19" t="s">
        <v>733</v>
      </c>
      <c r="D22" s="20">
        <v>0</v>
      </c>
      <c r="E22" s="20">
        <v>0</v>
      </c>
      <c r="F22" s="20">
        <v>0</v>
      </c>
      <c r="G22" s="20">
        <v>0</v>
      </c>
      <c r="H22" s="20">
        <f>+D22+E22+F22-G22</f>
        <v>0</v>
      </c>
      <c r="I22" s="20">
        <v>0</v>
      </c>
      <c r="J22" s="20">
        <v>0</v>
      </c>
      <c r="K22" s="20">
        <f>+I22+J22</f>
        <v>0</v>
      </c>
      <c r="L22" s="20">
        <f>+H22-K22</f>
        <v>0</v>
      </c>
    </row>
    <row r="23" spans="2:12" ht="15" hidden="1" customHeight="1" x14ac:dyDescent="0.2">
      <c r="B23" s="15" t="s">
        <v>734</v>
      </c>
      <c r="C23" s="16" t="s">
        <v>735</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736</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737</v>
      </c>
      <c r="C25" s="19" t="s">
        <v>738</v>
      </c>
      <c r="D25" s="20">
        <v>0</v>
      </c>
      <c r="E25" s="20">
        <v>0</v>
      </c>
      <c r="F25" s="20">
        <v>0</v>
      </c>
      <c r="G25" s="20">
        <v>0</v>
      </c>
      <c r="H25" s="20">
        <f>+D25+E25+F25-G25</f>
        <v>0</v>
      </c>
      <c r="I25" s="20">
        <v>0</v>
      </c>
      <c r="J25" s="20">
        <v>0</v>
      </c>
      <c r="K25" s="20">
        <f>+I25+J25</f>
        <v>0</v>
      </c>
      <c r="L25" s="20">
        <f>+H25-K25</f>
        <v>0</v>
      </c>
    </row>
    <row r="26" spans="2:12" ht="15" hidden="1" customHeight="1" x14ac:dyDescent="0.2">
      <c r="B26" s="15" t="s">
        <v>739</v>
      </c>
      <c r="C26" s="16"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741</v>
      </c>
      <c r="C27" s="19" t="s">
        <v>742</v>
      </c>
      <c r="D27" s="20">
        <v>0</v>
      </c>
      <c r="E27" s="20">
        <v>0</v>
      </c>
      <c r="F27" s="20">
        <v>0</v>
      </c>
      <c r="G27" s="20">
        <v>0</v>
      </c>
      <c r="H27" s="20">
        <f>+D27+E27+F27-G27</f>
        <v>0</v>
      </c>
      <c r="I27" s="20">
        <v>0</v>
      </c>
      <c r="J27" s="20">
        <v>0</v>
      </c>
      <c r="K27" s="20">
        <f>+I27+J27</f>
        <v>0</v>
      </c>
      <c r="L27" s="20">
        <f>+H27-K27</f>
        <v>0</v>
      </c>
    </row>
    <row r="28" spans="2:12" ht="15" hidden="1" customHeight="1" x14ac:dyDescent="0.2">
      <c r="B28" s="18" t="s">
        <v>743</v>
      </c>
      <c r="C28" s="19" t="s">
        <v>744</v>
      </c>
      <c r="D28" s="20">
        <v>0</v>
      </c>
      <c r="E28" s="20">
        <v>0</v>
      </c>
      <c r="F28" s="20">
        <v>0</v>
      </c>
      <c r="G28" s="20">
        <v>0</v>
      </c>
      <c r="H28" s="20">
        <f>+D28+E28+F28-G28</f>
        <v>0</v>
      </c>
      <c r="I28" s="20">
        <v>0</v>
      </c>
      <c r="J28" s="20">
        <v>0</v>
      </c>
      <c r="K28" s="20">
        <f>+I28+J28</f>
        <v>0</v>
      </c>
      <c r="L28" s="20">
        <f>+H28-K28</f>
        <v>0</v>
      </c>
    </row>
    <row r="29" spans="2:12" ht="15" hidden="1" customHeight="1" x14ac:dyDescent="0.2">
      <c r="B29" s="15" t="s">
        <v>745</v>
      </c>
      <c r="C29" s="16" t="s">
        <v>746</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ht="15" hidden="1" customHeight="1" x14ac:dyDescent="0.2">
      <c r="B30" s="18" t="s">
        <v>747</v>
      </c>
      <c r="C30" s="19" t="s">
        <v>748</v>
      </c>
      <c r="D30" s="20">
        <v>0</v>
      </c>
      <c r="E30" s="20">
        <v>0</v>
      </c>
      <c r="F30" s="20">
        <v>0</v>
      </c>
      <c r="G30" s="20">
        <v>0</v>
      </c>
      <c r="H30" s="20">
        <f>+D30+E30+F30-G30</f>
        <v>0</v>
      </c>
      <c r="I30" s="20">
        <v>0</v>
      </c>
      <c r="J30" s="20">
        <v>0</v>
      </c>
      <c r="K30" s="20">
        <f>+I30+J30</f>
        <v>0</v>
      </c>
      <c r="L30" s="20">
        <f>+H30-K30</f>
        <v>0</v>
      </c>
    </row>
    <row r="31" spans="2:12" ht="15" hidden="1" customHeight="1" x14ac:dyDescent="0.2">
      <c r="B31" s="18" t="s">
        <v>749</v>
      </c>
      <c r="C31" s="19" t="s">
        <v>750</v>
      </c>
      <c r="D31" s="20">
        <v>0</v>
      </c>
      <c r="E31" s="20">
        <v>0</v>
      </c>
      <c r="F31" s="20">
        <v>0</v>
      </c>
      <c r="G31" s="20">
        <v>0</v>
      </c>
      <c r="H31" s="20">
        <f>+D31+E31+F31-G31</f>
        <v>0</v>
      </c>
      <c r="I31" s="20">
        <v>0</v>
      </c>
      <c r="J31" s="20">
        <v>0</v>
      </c>
      <c r="K31" s="20">
        <f>+I31+J31</f>
        <v>0</v>
      </c>
      <c r="L31" s="20">
        <f>+H31-K31</f>
        <v>0</v>
      </c>
    </row>
    <row r="32" spans="2:12" ht="15" hidden="1" customHeight="1" x14ac:dyDescent="0.2">
      <c r="B32" s="19" t="s">
        <v>751</v>
      </c>
      <c r="C32" s="14" t="s">
        <v>752</v>
      </c>
      <c r="D32" s="20">
        <v>0</v>
      </c>
      <c r="E32" s="20">
        <v>0</v>
      </c>
      <c r="F32" s="20">
        <v>0</v>
      </c>
      <c r="G32" s="20">
        <v>0</v>
      </c>
      <c r="H32" s="20">
        <f>+D32+E32+F32-G32</f>
        <v>0</v>
      </c>
      <c r="I32" s="20">
        <v>0</v>
      </c>
      <c r="J32" s="20">
        <v>0</v>
      </c>
      <c r="K32" s="20">
        <f>+I32+J32</f>
        <v>0</v>
      </c>
      <c r="L32" s="20">
        <f>+H32-K32</f>
        <v>0</v>
      </c>
    </row>
    <row r="33" spans="2:12" ht="15" hidden="1" customHeight="1" x14ac:dyDescent="0.2">
      <c r="B33" s="15" t="s">
        <v>753</v>
      </c>
      <c r="C33" s="16" t="s">
        <v>754</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755</v>
      </c>
      <c r="C34" s="19" t="s">
        <v>756</v>
      </c>
      <c r="D34" s="20">
        <v>0</v>
      </c>
      <c r="E34" s="20">
        <v>0</v>
      </c>
      <c r="F34" s="20">
        <v>0</v>
      </c>
      <c r="G34" s="20">
        <v>0</v>
      </c>
      <c r="H34" s="20">
        <f>+D34+E34+F34-G34</f>
        <v>0</v>
      </c>
      <c r="I34" s="20">
        <v>0</v>
      </c>
      <c r="J34" s="20">
        <v>0</v>
      </c>
      <c r="K34" s="20">
        <f>+I34+J34</f>
        <v>0</v>
      </c>
      <c r="L34" s="20">
        <f>+H34-K34</f>
        <v>0</v>
      </c>
    </row>
    <row r="35" spans="2:12" ht="15" hidden="1" customHeight="1" x14ac:dyDescent="0.2">
      <c r="B35" s="19" t="s">
        <v>757</v>
      </c>
      <c r="C35" s="19" t="s">
        <v>758</v>
      </c>
      <c r="D35" s="20">
        <v>0</v>
      </c>
      <c r="E35" s="20">
        <v>0</v>
      </c>
      <c r="F35" s="20">
        <v>0</v>
      </c>
      <c r="G35" s="20">
        <v>0</v>
      </c>
      <c r="H35" s="20">
        <f>+D35+E35+F35-G35</f>
        <v>0</v>
      </c>
      <c r="I35" s="20">
        <v>0</v>
      </c>
      <c r="J35" s="20">
        <v>0</v>
      </c>
      <c r="K35" s="20">
        <f>+I35+J35</f>
        <v>0</v>
      </c>
      <c r="L35" s="20">
        <f>+H35-K35</f>
        <v>0</v>
      </c>
    </row>
    <row r="36" spans="2:12" ht="15" hidden="1" customHeight="1" x14ac:dyDescent="0.2">
      <c r="B36" s="15" t="s">
        <v>759</v>
      </c>
      <c r="C36" s="16" t="s">
        <v>760</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761</v>
      </c>
      <c r="C37" s="19" t="s">
        <v>762</v>
      </c>
      <c r="D37" s="20">
        <v>0</v>
      </c>
      <c r="E37" s="20">
        <v>0</v>
      </c>
      <c r="F37" s="20">
        <v>0</v>
      </c>
      <c r="G37" s="20">
        <v>0</v>
      </c>
      <c r="H37" s="20">
        <f>+D37+E37+F37-G37</f>
        <v>0</v>
      </c>
      <c r="I37" s="20">
        <v>0</v>
      </c>
      <c r="J37" s="20">
        <v>0</v>
      </c>
      <c r="K37" s="20">
        <f>+I37+J37</f>
        <v>0</v>
      </c>
      <c r="L37" s="20">
        <f>+H37-K37</f>
        <v>0</v>
      </c>
    </row>
    <row r="38" spans="2:12" ht="15" hidden="1" customHeight="1" x14ac:dyDescent="0.2">
      <c r="B38" s="15" t="s">
        <v>763</v>
      </c>
      <c r="C38" s="16" t="s">
        <v>764</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765</v>
      </c>
      <c r="C39" s="19" t="s">
        <v>766</v>
      </c>
      <c r="D39" s="20">
        <v>0</v>
      </c>
      <c r="E39" s="20">
        <v>0</v>
      </c>
      <c r="F39" s="20">
        <v>0</v>
      </c>
      <c r="G39" s="20">
        <v>0</v>
      </c>
      <c r="H39" s="20">
        <f>+D39+E39+F39-G39</f>
        <v>0</v>
      </c>
      <c r="I39" s="20">
        <v>0</v>
      </c>
      <c r="J39" s="20">
        <v>0</v>
      </c>
      <c r="K39" s="20">
        <f>+I39+J39</f>
        <v>0</v>
      </c>
      <c r="L39" s="20">
        <f>+H39-K39</f>
        <v>0</v>
      </c>
    </row>
    <row r="40" spans="2:12" ht="15" hidden="1" customHeight="1" x14ac:dyDescent="0.2">
      <c r="B40" s="18" t="s">
        <v>881</v>
      </c>
      <c r="C40" s="19" t="s">
        <v>882</v>
      </c>
      <c r="D40" s="20">
        <v>0</v>
      </c>
      <c r="E40" s="20">
        <v>0</v>
      </c>
      <c r="F40" s="20">
        <v>0</v>
      </c>
      <c r="G40" s="20">
        <v>0</v>
      </c>
      <c r="H40" s="20">
        <v>0</v>
      </c>
      <c r="I40" s="20">
        <v>0</v>
      </c>
      <c r="J40" s="20">
        <v>0</v>
      </c>
      <c r="K40" s="20">
        <f>+I40+J40</f>
        <v>0</v>
      </c>
      <c r="L40" s="20">
        <f>+H40-K40</f>
        <v>0</v>
      </c>
    </row>
    <row r="41" spans="2:12" ht="15" hidden="1" customHeight="1" x14ac:dyDescent="0.2">
      <c r="B41" s="15" t="s">
        <v>767</v>
      </c>
      <c r="C41" s="16" t="s">
        <v>768</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769</v>
      </c>
      <c r="C42" s="19" t="s">
        <v>770</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771</v>
      </c>
      <c r="C43" s="19" t="s">
        <v>772</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773</v>
      </c>
      <c r="C44" s="16" t="s">
        <v>774</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775</v>
      </c>
      <c r="C45" s="19" t="s">
        <v>776</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777</v>
      </c>
      <c r="C46" s="16" t="s">
        <v>778</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779</v>
      </c>
      <c r="C47" s="19" t="s">
        <v>780</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781</v>
      </c>
      <c r="C48" s="19" t="s">
        <v>782</v>
      </c>
      <c r="D48" s="20">
        <v>0</v>
      </c>
      <c r="E48" s="20">
        <v>0</v>
      </c>
      <c r="F48" s="20">
        <v>0</v>
      </c>
      <c r="G48" s="20">
        <v>0</v>
      </c>
      <c r="H48" s="20">
        <f>+D48+E48+F48-G48</f>
        <v>0</v>
      </c>
      <c r="I48" s="20">
        <v>0</v>
      </c>
      <c r="J48" s="20">
        <v>0</v>
      </c>
      <c r="K48" s="20">
        <f t="shared" si="14"/>
        <v>0</v>
      </c>
      <c r="L48" s="20">
        <f t="shared" si="15"/>
        <v>0</v>
      </c>
    </row>
    <row r="49" spans="2:12" s="63" customFormat="1" ht="15" customHeight="1" x14ac:dyDescent="0.2">
      <c r="B49" s="65" t="s">
        <v>783</v>
      </c>
      <c r="C49" s="66" t="s">
        <v>784</v>
      </c>
      <c r="D49" s="67">
        <f t="shared" ref="D49:L49" si="18">+D50+D54+D60+D63</f>
        <v>500000</v>
      </c>
      <c r="E49" s="67">
        <f t="shared" si="18"/>
        <v>0</v>
      </c>
      <c r="F49" s="67">
        <f t="shared" si="18"/>
        <v>0</v>
      </c>
      <c r="G49" s="67">
        <f t="shared" si="18"/>
        <v>0</v>
      </c>
      <c r="H49" s="67">
        <f t="shared" si="18"/>
        <v>500000</v>
      </c>
      <c r="I49" s="67">
        <f t="shared" si="18"/>
        <v>0</v>
      </c>
      <c r="J49" s="67">
        <f t="shared" si="18"/>
        <v>0</v>
      </c>
      <c r="K49" s="67">
        <f t="shared" si="18"/>
        <v>0</v>
      </c>
      <c r="L49" s="67">
        <f t="shared" si="18"/>
        <v>500000</v>
      </c>
    </row>
    <row r="50" spans="2:12" ht="15" hidden="1" customHeight="1" x14ac:dyDescent="0.2">
      <c r="B50" s="15" t="s">
        <v>785</v>
      </c>
      <c r="C50" s="16" t="s">
        <v>786</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787</v>
      </c>
      <c r="C51" s="19" t="s">
        <v>788</v>
      </c>
      <c r="D51" s="20">
        <v>0</v>
      </c>
      <c r="E51" s="20">
        <v>0</v>
      </c>
      <c r="F51" s="20">
        <v>0</v>
      </c>
      <c r="G51" s="20">
        <v>0</v>
      </c>
      <c r="H51" s="20">
        <f>+D51+E51+F51-G51</f>
        <v>0</v>
      </c>
      <c r="I51" s="20">
        <v>0</v>
      </c>
      <c r="J51" s="20">
        <v>0</v>
      </c>
      <c r="K51" s="20">
        <f>+I51+J51</f>
        <v>0</v>
      </c>
      <c r="L51" s="20">
        <f>+H51-K51</f>
        <v>0</v>
      </c>
    </row>
    <row r="52" spans="2:12" ht="15" hidden="1" customHeight="1" x14ac:dyDescent="0.2">
      <c r="B52" s="19" t="s">
        <v>789</v>
      </c>
      <c r="C52" s="19" t="s">
        <v>790</v>
      </c>
      <c r="D52" s="20">
        <v>0</v>
      </c>
      <c r="E52" s="20">
        <v>0</v>
      </c>
      <c r="F52" s="20">
        <v>0</v>
      </c>
      <c r="G52" s="20">
        <v>0</v>
      </c>
      <c r="H52" s="20">
        <f>+D52+E52+F52-G52</f>
        <v>0</v>
      </c>
      <c r="I52" s="20">
        <v>0</v>
      </c>
      <c r="J52" s="20">
        <v>0</v>
      </c>
      <c r="K52" s="20">
        <f>+I52+J52</f>
        <v>0</v>
      </c>
      <c r="L52" s="20">
        <f>+H52-K52</f>
        <v>0</v>
      </c>
    </row>
    <row r="53" spans="2:12" ht="15" hidden="1" customHeight="1" x14ac:dyDescent="0.2">
      <c r="B53" s="19" t="s">
        <v>791</v>
      </c>
      <c r="C53" s="19" t="s">
        <v>792</v>
      </c>
      <c r="D53" s="20">
        <v>0</v>
      </c>
      <c r="E53" s="20">
        <v>0</v>
      </c>
      <c r="F53" s="20">
        <v>0</v>
      </c>
      <c r="G53" s="20">
        <v>0</v>
      </c>
      <c r="H53" s="20">
        <f>+D53+E53+F53-G53</f>
        <v>0</v>
      </c>
      <c r="I53" s="20">
        <v>0</v>
      </c>
      <c r="J53" s="20">
        <v>0</v>
      </c>
      <c r="K53" s="20">
        <f>+I53+J53</f>
        <v>0</v>
      </c>
      <c r="L53" s="20">
        <f>+H53-K53</f>
        <v>0</v>
      </c>
    </row>
    <row r="54" spans="2:12" s="63" customFormat="1" ht="15" customHeight="1" x14ac:dyDescent="0.2">
      <c r="B54" s="73" t="s">
        <v>793</v>
      </c>
      <c r="C54" s="66" t="s">
        <v>794</v>
      </c>
      <c r="D54" s="67">
        <f>SUM(D55:D59)</f>
        <v>500000</v>
      </c>
      <c r="E54" s="67">
        <f t="shared" ref="E54:L54" si="20">SUM(E55:E59)</f>
        <v>0</v>
      </c>
      <c r="F54" s="67">
        <f t="shared" si="20"/>
        <v>0</v>
      </c>
      <c r="G54" s="67">
        <f t="shared" si="20"/>
        <v>0</v>
      </c>
      <c r="H54" s="67">
        <f t="shared" si="20"/>
        <v>500000</v>
      </c>
      <c r="I54" s="67">
        <f t="shared" si="20"/>
        <v>0</v>
      </c>
      <c r="J54" s="67">
        <f t="shared" si="20"/>
        <v>0</v>
      </c>
      <c r="K54" s="67">
        <f t="shared" si="20"/>
        <v>0</v>
      </c>
      <c r="L54" s="67">
        <f t="shared" si="20"/>
        <v>500000</v>
      </c>
    </row>
    <row r="55" spans="2:12" ht="15" hidden="1" customHeight="1" x14ac:dyDescent="0.2">
      <c r="B55" s="22" t="s">
        <v>795</v>
      </c>
      <c r="C55" s="19" t="s">
        <v>796</v>
      </c>
      <c r="D55" s="20">
        <v>0</v>
      </c>
      <c r="E55" s="20">
        <v>0</v>
      </c>
      <c r="F55" s="20">
        <v>0</v>
      </c>
      <c r="G55" s="20">
        <v>0</v>
      </c>
      <c r="H55" s="20">
        <f>+D55+E55+F55-G55</f>
        <v>0</v>
      </c>
      <c r="I55" s="20">
        <v>0</v>
      </c>
      <c r="J55" s="20">
        <v>0</v>
      </c>
      <c r="K55" s="20">
        <f t="shared" ref="K55:K62" si="21">+I55+J55</f>
        <v>0</v>
      </c>
      <c r="L55" s="20">
        <f t="shared" ref="L55:L62" si="22">+H55-K55</f>
        <v>0</v>
      </c>
    </row>
    <row r="56" spans="2:12" s="63" customFormat="1" ht="15" customHeight="1" x14ac:dyDescent="0.2">
      <c r="B56" s="74" t="s">
        <v>797</v>
      </c>
      <c r="C56" s="45" t="s">
        <v>798</v>
      </c>
      <c r="D56" s="70">
        <f>+'[1]Programa II-Atención emerg.cant'!$D$56</f>
        <v>500000</v>
      </c>
      <c r="E56" s="70">
        <v>0</v>
      </c>
      <c r="F56" s="70">
        <v>0</v>
      </c>
      <c r="G56" s="70">
        <v>0</v>
      </c>
      <c r="H56" s="70">
        <f>+D56+E56+F56-G56</f>
        <v>500000</v>
      </c>
      <c r="I56" s="70">
        <v>0</v>
      </c>
      <c r="J56" s="70">
        <v>0</v>
      </c>
      <c r="K56" s="70">
        <f t="shared" si="21"/>
        <v>0</v>
      </c>
      <c r="L56" s="70">
        <f t="shared" si="22"/>
        <v>500000</v>
      </c>
    </row>
    <row r="57" spans="2:12" ht="15" hidden="1" customHeight="1" x14ac:dyDescent="0.2">
      <c r="B57" s="22" t="s">
        <v>799</v>
      </c>
      <c r="C57" s="19" t="s">
        <v>800</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801</v>
      </c>
      <c r="C58" s="19" t="s">
        <v>802</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803</v>
      </c>
      <c r="C59" s="19" t="s">
        <v>804</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805</v>
      </c>
      <c r="C60" s="16" t="s">
        <v>806</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807</v>
      </c>
      <c r="C61" s="19" t="s">
        <v>808</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809</v>
      </c>
      <c r="C62" s="19" t="s">
        <v>810</v>
      </c>
      <c r="D62" s="20">
        <v>0</v>
      </c>
      <c r="E62" s="20">
        <v>0</v>
      </c>
      <c r="F62" s="20">
        <v>0</v>
      </c>
      <c r="G62" s="20">
        <v>0</v>
      </c>
      <c r="H62" s="20">
        <f>+D62+E62+F62-G62</f>
        <v>0</v>
      </c>
      <c r="I62" s="20">
        <v>0</v>
      </c>
      <c r="J62" s="20">
        <v>0</v>
      </c>
      <c r="K62" s="20">
        <f t="shared" si="21"/>
        <v>0</v>
      </c>
      <c r="L62" s="20">
        <f t="shared" si="22"/>
        <v>0</v>
      </c>
    </row>
    <row r="63" spans="2:12" ht="15" hidden="1" customHeight="1" x14ac:dyDescent="0.2">
      <c r="B63" s="21" t="s">
        <v>811</v>
      </c>
      <c r="C63" s="16" t="s">
        <v>812</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row>
    <row r="64" spans="2:12" ht="15" hidden="1" customHeight="1" x14ac:dyDescent="0.2">
      <c r="B64" s="23" t="s">
        <v>813</v>
      </c>
      <c r="C64" s="19" t="s">
        <v>814</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815</v>
      </c>
      <c r="C65" s="19" t="s">
        <v>816</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817</v>
      </c>
      <c r="C66" s="25" t="s">
        <v>818</v>
      </c>
      <c r="D66" s="26">
        <v>0</v>
      </c>
      <c r="E66" s="26">
        <v>0</v>
      </c>
      <c r="F66" s="26">
        <v>0</v>
      </c>
      <c r="G66" s="26">
        <v>0</v>
      </c>
      <c r="H66" s="26">
        <f>+D66+E66+F66-G66</f>
        <v>0</v>
      </c>
      <c r="I66" s="26">
        <v>0</v>
      </c>
      <c r="J66" s="26">
        <v>0</v>
      </c>
      <c r="K66" s="20">
        <f t="shared" si="25"/>
        <v>0</v>
      </c>
      <c r="L66" s="20">
        <f t="shared" si="26"/>
        <v>0</v>
      </c>
    </row>
    <row r="67" spans="2:12" ht="15" hidden="1" customHeight="1" x14ac:dyDescent="0.2">
      <c r="B67" s="23" t="s">
        <v>819</v>
      </c>
      <c r="C67" s="19" t="s">
        <v>820</v>
      </c>
      <c r="D67" s="20">
        <v>0</v>
      </c>
      <c r="E67" s="20">
        <v>0</v>
      </c>
      <c r="F67" s="20">
        <v>0</v>
      </c>
      <c r="G67" s="20">
        <v>0</v>
      </c>
      <c r="H67" s="20">
        <f>+D67+E67+F67-G67</f>
        <v>0</v>
      </c>
      <c r="I67" s="20">
        <v>0</v>
      </c>
      <c r="J67" s="20">
        <v>0</v>
      </c>
      <c r="K67" s="20">
        <f t="shared" si="25"/>
        <v>0</v>
      </c>
      <c r="L67" s="20">
        <f t="shared" si="26"/>
        <v>0</v>
      </c>
    </row>
    <row r="68" spans="2:12" ht="15" hidden="1" customHeight="1" x14ac:dyDescent="0.2">
      <c r="B68" s="23" t="s">
        <v>821</v>
      </c>
      <c r="C68" s="19" t="s">
        <v>822</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823</v>
      </c>
      <c r="C69" s="19" t="s">
        <v>824</v>
      </c>
      <c r="D69" s="20">
        <v>0</v>
      </c>
      <c r="E69" s="20">
        <v>0</v>
      </c>
      <c r="F69" s="20">
        <v>0</v>
      </c>
      <c r="G69" s="20">
        <v>0</v>
      </c>
      <c r="H69" s="20">
        <v>0</v>
      </c>
      <c r="I69" s="20">
        <v>0</v>
      </c>
      <c r="J69" s="20">
        <v>0</v>
      </c>
      <c r="K69" s="20">
        <f t="shared" si="25"/>
        <v>0</v>
      </c>
      <c r="L69" s="20">
        <f t="shared" si="26"/>
        <v>0</v>
      </c>
    </row>
    <row r="70" spans="2:12" ht="15" hidden="1" customHeight="1" x14ac:dyDescent="0.2">
      <c r="B70" s="15" t="s">
        <v>825</v>
      </c>
      <c r="C70" s="16" t="s">
        <v>826</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827</v>
      </c>
      <c r="C71" s="16" t="s">
        <v>828</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829</v>
      </c>
      <c r="C72" s="19" t="s">
        <v>830</v>
      </c>
      <c r="D72" s="20">
        <v>0</v>
      </c>
      <c r="E72" s="20">
        <v>0</v>
      </c>
      <c r="F72" s="20">
        <v>0</v>
      </c>
      <c r="G72" s="20">
        <v>0</v>
      </c>
      <c r="H72" s="20">
        <f>+D72+E72+F72-G72</f>
        <v>0</v>
      </c>
      <c r="I72" s="20">
        <v>0</v>
      </c>
      <c r="J72" s="20">
        <v>0</v>
      </c>
      <c r="K72" s="20">
        <f>+I72+J72</f>
        <v>0</v>
      </c>
      <c r="L72" s="20">
        <f>+H72-K72</f>
        <v>0</v>
      </c>
    </row>
    <row r="73" spans="2:12" ht="15" hidden="1" customHeight="1" x14ac:dyDescent="0.2">
      <c r="B73" s="18" t="s">
        <v>831</v>
      </c>
      <c r="C73" s="19" t="s">
        <v>832</v>
      </c>
      <c r="D73" s="20">
        <v>0</v>
      </c>
      <c r="E73" s="20">
        <v>0</v>
      </c>
      <c r="F73" s="20">
        <v>0</v>
      </c>
      <c r="G73" s="20">
        <v>0</v>
      </c>
      <c r="H73" s="20">
        <f>+D73+E73+F73-G73</f>
        <v>0</v>
      </c>
      <c r="I73" s="20">
        <v>0</v>
      </c>
      <c r="J73" s="20">
        <v>0</v>
      </c>
      <c r="K73" s="20">
        <f>+I73+J73</f>
        <v>0</v>
      </c>
      <c r="L73" s="20">
        <f>+H73-K73</f>
        <v>0</v>
      </c>
    </row>
    <row r="74" spans="2:12" ht="15" hidden="1" customHeight="1" x14ac:dyDescent="0.2">
      <c r="B74" s="18" t="s">
        <v>833</v>
      </c>
      <c r="C74" s="19" t="s">
        <v>834</v>
      </c>
      <c r="D74" s="20">
        <v>0</v>
      </c>
      <c r="E74" s="20">
        <v>0</v>
      </c>
      <c r="F74" s="20">
        <v>0</v>
      </c>
      <c r="G74" s="20">
        <v>0</v>
      </c>
      <c r="H74" s="20">
        <f>+D74+E74+F74-G74</f>
        <v>0</v>
      </c>
      <c r="I74" s="20">
        <v>0</v>
      </c>
      <c r="J74" s="20">
        <v>0</v>
      </c>
      <c r="K74" s="20">
        <f>+I74+J74</f>
        <v>0</v>
      </c>
      <c r="L74" s="20">
        <f>+H74-K74</f>
        <v>0</v>
      </c>
    </row>
    <row r="75" spans="2:12" ht="15" hidden="1" customHeight="1" x14ac:dyDescent="0.2">
      <c r="B75" s="15" t="s">
        <v>835</v>
      </c>
      <c r="C75" s="16" t="s">
        <v>480</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836</v>
      </c>
      <c r="C76" s="16" t="s">
        <v>837</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838</v>
      </c>
      <c r="C77" s="16" t="s">
        <v>839</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840</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841</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842</v>
      </c>
      <c r="D80" s="20">
        <v>0</v>
      </c>
      <c r="E80" s="20">
        <v>0</v>
      </c>
      <c r="F80" s="20">
        <v>0</v>
      </c>
      <c r="G80" s="20">
        <v>0</v>
      </c>
      <c r="H80" s="20">
        <f>+D80+E80+F80-G80</f>
        <v>0</v>
      </c>
      <c r="I80" s="20">
        <v>0</v>
      </c>
      <c r="J80" s="20">
        <v>0</v>
      </c>
      <c r="K80" s="20">
        <f>+I80+J80</f>
        <v>0</v>
      </c>
      <c r="L80" s="20">
        <f>+H80-K80</f>
        <v>0</v>
      </c>
    </row>
    <row r="81" spans="2:12" ht="15" hidden="1" customHeight="1" x14ac:dyDescent="0.2">
      <c r="B81" s="15" t="s">
        <v>843</v>
      </c>
      <c r="C81" s="16" t="s">
        <v>844</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845</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846</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847</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848</v>
      </c>
      <c r="D85" s="20">
        <v>0</v>
      </c>
      <c r="E85" s="20">
        <v>0</v>
      </c>
      <c r="F85" s="20">
        <v>0</v>
      </c>
      <c r="G85" s="20">
        <v>0</v>
      </c>
      <c r="H85" s="20">
        <f>+D85+E85+F85-G85</f>
        <v>0</v>
      </c>
      <c r="I85" s="20">
        <v>0</v>
      </c>
      <c r="J85" s="20">
        <v>0</v>
      </c>
      <c r="K85" s="20">
        <f>+I85+J85</f>
        <v>0</v>
      </c>
      <c r="L85" s="20">
        <f>+H85-K85</f>
        <v>0</v>
      </c>
    </row>
    <row r="86" spans="2:12" ht="15" hidden="1" customHeight="1" x14ac:dyDescent="0.2">
      <c r="B86" s="15" t="s">
        <v>849</v>
      </c>
      <c r="C86" s="16" t="s">
        <v>850</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851</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852</v>
      </c>
      <c r="D88" s="20">
        <v>0</v>
      </c>
      <c r="E88" s="20">
        <v>0</v>
      </c>
      <c r="F88" s="20">
        <v>0</v>
      </c>
      <c r="G88" s="20">
        <v>0</v>
      </c>
      <c r="H88" s="20">
        <f>+D88+E88+F88-G88</f>
        <v>0</v>
      </c>
      <c r="I88" s="20">
        <v>0</v>
      </c>
      <c r="J88" s="20">
        <v>0</v>
      </c>
      <c r="K88" s="20">
        <f>+I88+J88</f>
        <v>0</v>
      </c>
      <c r="L88" s="20">
        <f>+H88-K88</f>
        <v>0</v>
      </c>
    </row>
    <row r="89" spans="2:12" ht="15" hidden="1" customHeight="1" x14ac:dyDescent="0.2">
      <c r="B89" s="16" t="s">
        <v>853</v>
      </c>
      <c r="C89" s="16" t="s">
        <v>854</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855</v>
      </c>
      <c r="C90" s="19" t="s">
        <v>856</v>
      </c>
      <c r="D90" s="20">
        <v>0</v>
      </c>
      <c r="E90" s="20">
        <v>0</v>
      </c>
      <c r="F90" s="20">
        <v>0</v>
      </c>
      <c r="G90" s="20">
        <v>0</v>
      </c>
      <c r="H90" s="20">
        <f>+D90+E90+F90-G90</f>
        <v>0</v>
      </c>
      <c r="I90" s="20">
        <v>0</v>
      </c>
      <c r="J90" s="20">
        <v>0</v>
      </c>
      <c r="K90" s="20">
        <f>+I90+J90</f>
        <v>0</v>
      </c>
      <c r="L90" s="20">
        <f>+H90-K90</f>
        <v>0</v>
      </c>
    </row>
    <row r="91" spans="2:12" ht="15" hidden="1" customHeight="1" x14ac:dyDescent="0.2">
      <c r="B91" s="27" t="s">
        <v>857</v>
      </c>
      <c r="C91" s="16" t="s">
        <v>858</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859</v>
      </c>
      <c r="C92" s="16" t="s">
        <v>860</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861</v>
      </c>
      <c r="C93" s="19" t="s">
        <v>862</v>
      </c>
      <c r="D93" s="20">
        <v>0</v>
      </c>
      <c r="E93" s="20">
        <v>0</v>
      </c>
      <c r="F93" s="20">
        <v>0</v>
      </c>
      <c r="G93" s="20">
        <v>0</v>
      </c>
      <c r="H93" s="20">
        <f>+D93+E93+F93-G93</f>
        <v>0</v>
      </c>
      <c r="I93" s="20">
        <v>0</v>
      </c>
      <c r="J93" s="20">
        <v>0</v>
      </c>
      <c r="K93" s="20">
        <f>+I93+J93</f>
        <v>0</v>
      </c>
      <c r="L93" s="20">
        <f>+H93-K93</f>
        <v>0</v>
      </c>
    </row>
    <row r="94" spans="2:12" ht="15" hidden="1" customHeight="1" x14ac:dyDescent="0.2">
      <c r="B94" s="23" t="s">
        <v>863</v>
      </c>
      <c r="C94" s="19" t="s">
        <v>866</v>
      </c>
      <c r="D94" s="20">
        <v>0</v>
      </c>
      <c r="E94" s="20">
        <v>0</v>
      </c>
      <c r="F94" s="20">
        <v>0</v>
      </c>
      <c r="G94" s="20">
        <v>0</v>
      </c>
      <c r="H94" s="20">
        <f>+D94+E94+F94-G94</f>
        <v>0</v>
      </c>
      <c r="I94" s="20">
        <v>0</v>
      </c>
      <c r="J94" s="20">
        <v>0</v>
      </c>
      <c r="K94" s="20">
        <f>+I94+J94</f>
        <v>0</v>
      </c>
      <c r="L94" s="20">
        <f>+H94-K94</f>
        <v>0</v>
      </c>
    </row>
    <row r="95" spans="2:12" s="63" customFormat="1" ht="15" customHeight="1" x14ac:dyDescent="0.2">
      <c r="B95" s="75"/>
      <c r="C95" s="45"/>
      <c r="D95" s="70"/>
      <c r="E95" s="70"/>
      <c r="F95" s="70"/>
      <c r="G95" s="70"/>
      <c r="H95" s="70"/>
      <c r="I95" s="70"/>
      <c r="J95" s="70"/>
      <c r="K95" s="70"/>
      <c r="L95" s="70"/>
    </row>
    <row r="96" spans="2:12" s="31" customFormat="1" ht="15" customHeight="1" x14ac:dyDescent="0.2">
      <c r="B96" s="28"/>
      <c r="C96" s="29" t="s">
        <v>865</v>
      </c>
      <c r="D96" s="30">
        <f t="shared" ref="D96:L96" si="37">+D7+D23+D49+D70+D75+D91</f>
        <v>500000</v>
      </c>
      <c r="E96" s="30">
        <f t="shared" si="37"/>
        <v>0</v>
      </c>
      <c r="F96" s="30">
        <f t="shared" si="37"/>
        <v>0</v>
      </c>
      <c r="G96" s="30">
        <f t="shared" si="37"/>
        <v>0</v>
      </c>
      <c r="H96" s="30">
        <f t="shared" si="37"/>
        <v>500000</v>
      </c>
      <c r="I96" s="30">
        <f t="shared" si="37"/>
        <v>0</v>
      </c>
      <c r="J96" s="30">
        <f t="shared" si="37"/>
        <v>0</v>
      </c>
      <c r="K96" s="30">
        <f t="shared" si="37"/>
        <v>0</v>
      </c>
      <c r="L96" s="30">
        <f t="shared" si="37"/>
        <v>500000</v>
      </c>
    </row>
    <row r="97" spans="4:12" s="63" customFormat="1" ht="15" hidden="1" customHeight="1" x14ac:dyDescent="0.2">
      <c r="D97" s="83"/>
      <c r="E97" s="83"/>
      <c r="H97" s="83">
        <f>+D96+E96+F96-G96-H96</f>
        <v>0</v>
      </c>
      <c r="J97" s="83">
        <f>0-J96</f>
        <v>0</v>
      </c>
      <c r="K97" s="83">
        <f>+K96-'[14]Programa II (28)'!$D$923</f>
        <v>0</v>
      </c>
      <c r="L97" s="83">
        <f>+L96-'[14]Programa II (28)'!$D$924</f>
        <v>400000</v>
      </c>
    </row>
    <row r="98" spans="4:12" ht="15" customHeight="1" x14ac:dyDescent="0.2">
      <c r="D98" s="32">
        <f>+D96-'[1]Programa II-Atención emerg.cant'!$D$96</f>
        <v>0</v>
      </c>
      <c r="G98" s="36">
        <f>+F96-G96</f>
        <v>0</v>
      </c>
      <c r="H98" s="32">
        <f>+D96+E96+F96-G96-H96</f>
        <v>0</v>
      </c>
    </row>
    <row r="99" spans="4:12" ht="15" customHeight="1" x14ac:dyDescent="0.2"/>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96"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codeName="Hoja13"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I140" sqref="I140"/>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88" t="s">
        <v>690</v>
      </c>
      <c r="C2" s="188"/>
      <c r="D2" s="188"/>
      <c r="E2" s="188"/>
      <c r="F2" s="188"/>
      <c r="G2" s="188"/>
      <c r="H2" s="188"/>
      <c r="I2" s="188"/>
      <c r="J2" s="188"/>
      <c r="K2" s="188"/>
      <c r="L2" s="188"/>
    </row>
    <row r="3" spans="2:12" ht="15" customHeight="1" x14ac:dyDescent="0.25">
      <c r="B3" s="188" t="s">
        <v>1019</v>
      </c>
      <c r="C3" s="188"/>
      <c r="D3" s="188"/>
      <c r="E3" s="188"/>
      <c r="F3" s="188"/>
      <c r="G3" s="188"/>
      <c r="H3" s="188"/>
      <c r="I3" s="188"/>
      <c r="J3" s="188"/>
      <c r="K3" s="188"/>
      <c r="L3" s="188"/>
    </row>
    <row r="4" spans="2:12" ht="15" customHeight="1" x14ac:dyDescent="0.2"/>
    <row r="5" spans="2:12"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row>
    <row r="6" spans="2:12" s="112" customFormat="1" ht="15" customHeight="1" x14ac:dyDescent="0.2">
      <c r="B6" s="189"/>
      <c r="C6" s="190"/>
      <c r="D6" s="183"/>
      <c r="E6" s="183"/>
      <c r="F6" s="183"/>
      <c r="G6" s="187"/>
      <c r="H6" s="183"/>
      <c r="I6" s="183"/>
      <c r="J6" s="183"/>
      <c r="K6" s="183"/>
      <c r="L6" s="183"/>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931</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0">
        <v>0</v>
      </c>
      <c r="K58" s="70">
        <f t="shared" si="22"/>
        <v>0</v>
      </c>
      <c r="L58" s="70">
        <f t="shared" si="23"/>
        <v>0</v>
      </c>
    </row>
    <row r="59" spans="2:12" s="112" customFormat="1" ht="15" hidden="1" customHeight="1" x14ac:dyDescent="0.2">
      <c r="B59" s="123" t="s">
        <v>932</v>
      </c>
      <c r="C59" s="118" t="s">
        <v>933</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934</v>
      </c>
      <c r="C61" s="118" t="s">
        <v>935</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825</v>
      </c>
      <c r="C74" s="114" t="s">
        <v>826</v>
      </c>
      <c r="D74" s="67">
        <f t="shared" ref="D74:L74" si="29">+D75+D80</f>
        <v>23399181.75</v>
      </c>
      <c r="E74" s="67">
        <f t="shared" si="29"/>
        <v>0</v>
      </c>
      <c r="F74" s="67">
        <f t="shared" si="29"/>
        <v>0</v>
      </c>
      <c r="G74" s="67">
        <f t="shared" si="29"/>
        <v>0</v>
      </c>
      <c r="H74" s="67">
        <f t="shared" si="29"/>
        <v>23399181.75</v>
      </c>
      <c r="I74" s="67">
        <f t="shared" si="29"/>
        <v>0</v>
      </c>
      <c r="J74" s="67">
        <f t="shared" si="29"/>
        <v>0</v>
      </c>
      <c r="K74" s="67">
        <f t="shared" si="29"/>
        <v>0</v>
      </c>
      <c r="L74" s="67">
        <f t="shared" si="29"/>
        <v>23399181.75</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936</v>
      </c>
      <c r="C78" s="118" t="s">
        <v>937</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884</v>
      </c>
      <c r="C80" s="114" t="s">
        <v>885</v>
      </c>
      <c r="D80" s="67">
        <f t="shared" ref="D80:L80" si="31">SUM(D81:D82)</f>
        <v>23399181.75</v>
      </c>
      <c r="E80" s="67">
        <f t="shared" si="31"/>
        <v>0</v>
      </c>
      <c r="F80" s="67">
        <f t="shared" si="31"/>
        <v>0</v>
      </c>
      <c r="G80" s="67">
        <f t="shared" si="31"/>
        <v>0</v>
      </c>
      <c r="H80" s="67">
        <f t="shared" si="31"/>
        <v>23399181.75</v>
      </c>
      <c r="I80" s="67">
        <f t="shared" si="31"/>
        <v>0</v>
      </c>
      <c r="J80" s="67">
        <f t="shared" si="31"/>
        <v>0</v>
      </c>
      <c r="K80" s="67">
        <f t="shared" si="31"/>
        <v>0</v>
      </c>
      <c r="L80" s="67">
        <f t="shared" si="31"/>
        <v>23399181.75</v>
      </c>
    </row>
    <row r="81" spans="2:12" s="112" customFormat="1" ht="15" hidden="1" customHeight="1" x14ac:dyDescent="0.2">
      <c r="B81" s="117" t="s">
        <v>938</v>
      </c>
      <c r="C81" s="118" t="s">
        <v>939</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940</v>
      </c>
      <c r="C82" s="118" t="s">
        <v>941</v>
      </c>
      <c r="D82" s="70">
        <f>+'[1]Prog.III-Recursos 8114-9329'!$D$14</f>
        <v>23399181.75</v>
      </c>
      <c r="E82" s="70">
        <v>0</v>
      </c>
      <c r="F82" s="70">
        <v>0</v>
      </c>
      <c r="G82" s="70">
        <v>0</v>
      </c>
      <c r="H82" s="70">
        <f>+D82+E82+F82-G82</f>
        <v>23399181.75</v>
      </c>
      <c r="I82" s="70">
        <v>0</v>
      </c>
      <c r="J82" s="70">
        <v>0</v>
      </c>
      <c r="K82" s="70">
        <f>+I82+J82</f>
        <v>0</v>
      </c>
      <c r="L82" s="70">
        <f>+H82-K82</f>
        <v>23399181.75</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23399181.75</v>
      </c>
      <c r="E104" s="30">
        <f t="shared" si="40"/>
        <v>0</v>
      </c>
      <c r="F104" s="30">
        <f t="shared" si="40"/>
        <v>0</v>
      </c>
      <c r="G104" s="30">
        <f t="shared" si="40"/>
        <v>0</v>
      </c>
      <c r="H104" s="30">
        <f t="shared" si="40"/>
        <v>23399181.75</v>
      </c>
      <c r="I104" s="30">
        <f t="shared" si="40"/>
        <v>0</v>
      </c>
      <c r="J104" s="30">
        <f t="shared" si="40"/>
        <v>0</v>
      </c>
      <c r="K104" s="30">
        <f t="shared" si="40"/>
        <v>0</v>
      </c>
      <c r="L104" s="30">
        <f t="shared" si="40"/>
        <v>23399181.75</v>
      </c>
    </row>
    <row r="105" spans="2:12" s="112" customFormat="1" ht="15" hidden="1" customHeight="1" x14ac:dyDescent="0.2">
      <c r="D105" s="134"/>
      <c r="E105" s="134">
        <f>+E104-[28]Egresos!$D$74</f>
        <v>-31375700</v>
      </c>
      <c r="F105" s="134"/>
      <c r="G105" s="134"/>
      <c r="H105" s="134">
        <f>+D104+E104+F104-G104-H104</f>
        <v>0</v>
      </c>
      <c r="J105" s="134"/>
      <c r="K105" s="134">
        <f>+K104-'[14]III-02-30 Camino Las Caprinos'!$D$923</f>
        <v>0</v>
      </c>
      <c r="L105" s="134">
        <f>+L104-'[14]III-02-30 Camino Las Caprinos'!$D$924</f>
        <v>-7976518.25</v>
      </c>
    </row>
    <row r="106" spans="2:12" ht="15" customHeight="1" x14ac:dyDescent="0.2">
      <c r="D106" s="32">
        <f>+D104-'[1]Prog.III-Recursos 8114-9329'!$D$15</f>
        <v>0</v>
      </c>
      <c r="E106" s="135"/>
      <c r="G106" s="36">
        <f>+F104-G104</f>
        <v>0</v>
      </c>
      <c r="H106" s="32">
        <f>+D104+E104+F104-G104-H104</f>
        <v>0</v>
      </c>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3,399,181.7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3:L104 H82:I82 K82:L82"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codeName="Hoja14"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G139" sqref="G139"/>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88" t="s">
        <v>690</v>
      </c>
      <c r="C2" s="188"/>
      <c r="D2" s="188"/>
      <c r="E2" s="188"/>
      <c r="F2" s="188"/>
      <c r="G2" s="188"/>
      <c r="H2" s="188"/>
      <c r="I2" s="188"/>
      <c r="J2" s="188"/>
      <c r="K2" s="188"/>
      <c r="L2" s="188"/>
    </row>
    <row r="3" spans="2:13" ht="15" customHeight="1" x14ac:dyDescent="0.25">
      <c r="B3" s="188" t="s">
        <v>1020</v>
      </c>
      <c r="C3" s="188"/>
      <c r="D3" s="188"/>
      <c r="E3" s="188"/>
      <c r="F3" s="188"/>
      <c r="G3" s="188"/>
      <c r="H3" s="188"/>
      <c r="I3" s="188"/>
      <c r="J3" s="188"/>
      <c r="K3" s="188"/>
      <c r="L3" s="188"/>
    </row>
    <row r="4" spans="2:13" ht="15" customHeight="1" x14ac:dyDescent="0.2"/>
    <row r="5" spans="2:13"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c r="M5" s="110"/>
    </row>
    <row r="6" spans="2:13" s="112" customFormat="1" ht="15" customHeight="1" x14ac:dyDescent="0.2">
      <c r="B6" s="189"/>
      <c r="C6" s="190"/>
      <c r="D6" s="183"/>
      <c r="E6" s="183"/>
      <c r="F6" s="183"/>
      <c r="G6" s="187"/>
      <c r="H6" s="183"/>
      <c r="I6" s="183"/>
      <c r="J6" s="183"/>
      <c r="K6" s="183"/>
      <c r="L6" s="183"/>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931</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c r="M50" s="111"/>
    </row>
    <row r="51" spans="2:14" s="112" customFormat="1" ht="15" customHeight="1" x14ac:dyDescent="0.2">
      <c r="B51" s="113" t="s">
        <v>783</v>
      </c>
      <c r="C51" s="114" t="s">
        <v>784</v>
      </c>
      <c r="D51" s="67">
        <f t="shared" ref="D51:L51" si="18">+D52+D56+D64+D67</f>
        <v>194040</v>
      </c>
      <c r="E51" s="67">
        <f t="shared" si="18"/>
        <v>0</v>
      </c>
      <c r="F51" s="67">
        <f t="shared" si="18"/>
        <v>0</v>
      </c>
      <c r="G51" s="67">
        <f t="shared" si="18"/>
        <v>0</v>
      </c>
      <c r="H51" s="67">
        <f t="shared" si="18"/>
        <v>194040</v>
      </c>
      <c r="I51" s="67">
        <f t="shared" si="18"/>
        <v>0</v>
      </c>
      <c r="J51" s="67">
        <f t="shared" si="18"/>
        <v>0</v>
      </c>
      <c r="K51" s="67">
        <f t="shared" si="18"/>
        <v>0</v>
      </c>
      <c r="L51" s="67">
        <f t="shared" si="18"/>
        <v>194040</v>
      </c>
      <c r="M51" s="110"/>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customHeight="1" x14ac:dyDescent="0.2">
      <c r="B56" s="122" t="s">
        <v>793</v>
      </c>
      <c r="C56" s="114" t="s">
        <v>794</v>
      </c>
      <c r="D56" s="67">
        <f>SUM(D57:D63)</f>
        <v>194040</v>
      </c>
      <c r="E56" s="67">
        <f t="shared" ref="E56:L56" si="20">SUM(E57:E63)</f>
        <v>0</v>
      </c>
      <c r="F56" s="67">
        <f t="shared" si="20"/>
        <v>0</v>
      </c>
      <c r="G56" s="67">
        <f t="shared" si="20"/>
        <v>0</v>
      </c>
      <c r="H56" s="67">
        <f t="shared" si="20"/>
        <v>194040</v>
      </c>
      <c r="I56" s="67">
        <f t="shared" si="20"/>
        <v>0</v>
      </c>
      <c r="J56" s="67">
        <f t="shared" si="20"/>
        <v>0</v>
      </c>
      <c r="K56" s="67">
        <f t="shared" si="20"/>
        <v>0</v>
      </c>
      <c r="L56" s="67">
        <f t="shared" si="20"/>
        <v>194040</v>
      </c>
      <c r="M56" s="110"/>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customHeight="1" x14ac:dyDescent="0.2">
      <c r="B58" s="123" t="s">
        <v>797</v>
      </c>
      <c r="C58" s="118" t="s">
        <v>798</v>
      </c>
      <c r="D58" s="70">
        <f>+'[1]Prog.III-Recursos 8114-9329'!$D$20</f>
        <v>194040</v>
      </c>
      <c r="E58" s="70">
        <v>0</v>
      </c>
      <c r="F58" s="70">
        <v>0</v>
      </c>
      <c r="G58" s="70">
        <v>0</v>
      </c>
      <c r="H58" s="70">
        <f t="shared" si="21"/>
        <v>194040</v>
      </c>
      <c r="I58" s="70">
        <v>0</v>
      </c>
      <c r="J58" s="70">
        <v>0</v>
      </c>
      <c r="K58" s="70">
        <f t="shared" si="22"/>
        <v>0</v>
      </c>
      <c r="L58" s="70">
        <f t="shared" si="23"/>
        <v>194040</v>
      </c>
      <c r="M58" s="110">
        <v>0</v>
      </c>
      <c r="N58" s="140">
        <f>+K58-M58</f>
        <v>0</v>
      </c>
    </row>
    <row r="59" spans="2:14" s="112" customFormat="1" ht="15" hidden="1" customHeight="1" x14ac:dyDescent="0.2">
      <c r="B59" s="123" t="s">
        <v>932</v>
      </c>
      <c r="C59" s="118" t="s">
        <v>933</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934</v>
      </c>
      <c r="C61" s="118" t="s">
        <v>935</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 t="shared" ref="D74:L74" si="29">+D75+D80</f>
        <v>25017100.5</v>
      </c>
      <c r="E74" s="67">
        <f t="shared" si="29"/>
        <v>0</v>
      </c>
      <c r="F74" s="67">
        <f t="shared" si="29"/>
        <v>0</v>
      </c>
      <c r="G74" s="67">
        <f t="shared" si="29"/>
        <v>0</v>
      </c>
      <c r="H74" s="67">
        <f t="shared" si="29"/>
        <v>25017100.5</v>
      </c>
      <c r="I74" s="67">
        <f t="shared" si="29"/>
        <v>0</v>
      </c>
      <c r="J74" s="67">
        <f t="shared" si="29"/>
        <v>0</v>
      </c>
      <c r="K74" s="67">
        <f t="shared" si="29"/>
        <v>0</v>
      </c>
      <c r="L74" s="67">
        <f t="shared" si="29"/>
        <v>25017100.5</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936</v>
      </c>
      <c r="C78" s="118" t="s">
        <v>937</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L80" si="31">SUM(D81:D82)</f>
        <v>25017100.5</v>
      </c>
      <c r="E80" s="67">
        <f t="shared" si="31"/>
        <v>0</v>
      </c>
      <c r="F80" s="67">
        <f t="shared" si="31"/>
        <v>0</v>
      </c>
      <c r="G80" s="67">
        <f t="shared" si="31"/>
        <v>0</v>
      </c>
      <c r="H80" s="67">
        <f t="shared" si="31"/>
        <v>25017100.5</v>
      </c>
      <c r="I80" s="67">
        <f t="shared" si="31"/>
        <v>0</v>
      </c>
      <c r="J80" s="67">
        <f t="shared" si="31"/>
        <v>0</v>
      </c>
      <c r="K80" s="67">
        <f t="shared" si="31"/>
        <v>0</v>
      </c>
      <c r="L80" s="67">
        <f t="shared" si="31"/>
        <v>25017100.5</v>
      </c>
      <c r="M80" s="110"/>
    </row>
    <row r="81" spans="2:14" s="112" customFormat="1" ht="15" hidden="1" customHeight="1" x14ac:dyDescent="0.2">
      <c r="B81" s="117" t="s">
        <v>938</v>
      </c>
      <c r="C81" s="118" t="s">
        <v>939</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940</v>
      </c>
      <c r="C82" s="118" t="s">
        <v>941</v>
      </c>
      <c r="D82" s="70">
        <f>+'[1]Prog.III-Recursos 8114-9329'!$D$23</f>
        <v>25017100.5</v>
      </c>
      <c r="E82" s="70">
        <v>0</v>
      </c>
      <c r="F82" s="70">
        <v>0</v>
      </c>
      <c r="G82" s="70">
        <v>0</v>
      </c>
      <c r="H82" s="70">
        <f>+D82+E82+F82-G82</f>
        <v>25017100.5</v>
      </c>
      <c r="I82" s="70">
        <v>0</v>
      </c>
      <c r="J82" s="70">
        <v>0</v>
      </c>
      <c r="K82" s="70">
        <f>+I82+J82</f>
        <v>0</v>
      </c>
      <c r="L82" s="70">
        <f>+H82-K82</f>
        <v>25017100.5</v>
      </c>
      <c r="M82" s="110">
        <v>0</v>
      </c>
      <c r="N82" s="140">
        <f>+K82-M82</f>
        <v>0</v>
      </c>
    </row>
    <row r="83" spans="2:14"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840</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841</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842</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845</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846</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847</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848</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851</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852</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25211140.5</v>
      </c>
      <c r="E104" s="30">
        <f t="shared" si="40"/>
        <v>0</v>
      </c>
      <c r="F104" s="30">
        <f t="shared" si="40"/>
        <v>0</v>
      </c>
      <c r="G104" s="30">
        <f t="shared" si="40"/>
        <v>0</v>
      </c>
      <c r="H104" s="30">
        <f t="shared" si="40"/>
        <v>25211140.5</v>
      </c>
      <c r="I104" s="30">
        <f t="shared" si="40"/>
        <v>0</v>
      </c>
      <c r="J104" s="30">
        <f t="shared" si="40"/>
        <v>0</v>
      </c>
      <c r="K104" s="30">
        <f t="shared" si="40"/>
        <v>0</v>
      </c>
      <c r="L104" s="30">
        <f t="shared" si="40"/>
        <v>25211140.5</v>
      </c>
      <c r="M104" s="158"/>
    </row>
    <row r="105" spans="2:13" s="112" customFormat="1" ht="15" hidden="1" customHeight="1" x14ac:dyDescent="0.2">
      <c r="D105" s="134"/>
      <c r="E105" s="134">
        <f>+E104-[28]Egresos!$D$74</f>
        <v>-31375700</v>
      </c>
      <c r="F105" s="134"/>
      <c r="G105" s="134"/>
      <c r="H105" s="134">
        <f>+D104+E104+F104-G104-H104</f>
        <v>0</v>
      </c>
      <c r="J105" s="134"/>
      <c r="K105" s="134">
        <f>+K104-'[14]III-02-30 Camino Las Caprinos'!$D$923</f>
        <v>0</v>
      </c>
      <c r="L105" s="134">
        <f>+L104-'[14]III-02-30 Camino Las Caprinos'!$D$924</f>
        <v>-6164559.5</v>
      </c>
    </row>
    <row r="106" spans="2:13" s="112" customFormat="1" ht="15" customHeight="1" x14ac:dyDescent="0.2">
      <c r="D106" s="32">
        <f>+D104-'[6]Prog.III-Recursos 8114-9329'!$D$27</f>
        <v>0</v>
      </c>
      <c r="E106" s="140"/>
      <c r="G106" s="36">
        <f>+F104-G104</f>
        <v>0</v>
      </c>
      <c r="H106" s="32">
        <f>+D104+E104+F104-G104-H104</f>
        <v>0</v>
      </c>
      <c r="M106" s="110"/>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4,040.00"/>
        <filter val="25,017,100.5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H56:L56"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codeName="Hoja17"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39" sqref="H139"/>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88" t="s">
        <v>690</v>
      </c>
      <c r="C2" s="188"/>
      <c r="D2" s="188"/>
      <c r="E2" s="188"/>
      <c r="F2" s="188"/>
      <c r="G2" s="188"/>
      <c r="H2" s="188"/>
      <c r="I2" s="188"/>
      <c r="J2" s="188"/>
      <c r="K2" s="188"/>
      <c r="L2" s="188"/>
    </row>
    <row r="3" spans="2:12" ht="15" customHeight="1" x14ac:dyDescent="0.25">
      <c r="B3" s="188" t="s">
        <v>1021</v>
      </c>
      <c r="C3" s="188"/>
      <c r="D3" s="188"/>
      <c r="E3" s="188"/>
      <c r="F3" s="188"/>
      <c r="G3" s="188"/>
      <c r="H3" s="188"/>
      <c r="I3" s="188"/>
      <c r="J3" s="188"/>
      <c r="K3" s="188"/>
      <c r="L3" s="188"/>
    </row>
    <row r="4" spans="2:12" ht="15" customHeight="1" x14ac:dyDescent="0.2"/>
    <row r="5" spans="2:12"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row>
    <row r="6" spans="2:12" s="112" customFormat="1" ht="15" customHeight="1" x14ac:dyDescent="0.2">
      <c r="B6" s="189"/>
      <c r="C6" s="190"/>
      <c r="D6" s="183"/>
      <c r="E6" s="183"/>
      <c r="F6" s="183"/>
      <c r="G6" s="187"/>
      <c r="H6" s="183"/>
      <c r="I6" s="183"/>
      <c r="J6" s="183"/>
      <c r="K6" s="183"/>
      <c r="L6" s="183"/>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931</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1">
        <v>0</v>
      </c>
      <c r="K58" s="70">
        <f t="shared" si="22"/>
        <v>0</v>
      </c>
      <c r="L58" s="70">
        <f t="shared" si="23"/>
        <v>0</v>
      </c>
    </row>
    <row r="59" spans="2:12" s="112" customFormat="1" ht="15" hidden="1" customHeight="1" x14ac:dyDescent="0.2">
      <c r="B59" s="123" t="s">
        <v>932</v>
      </c>
      <c r="C59" s="118" t="s">
        <v>933</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934</v>
      </c>
      <c r="C61" s="118" t="s">
        <v>935</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825</v>
      </c>
      <c r="C74" s="114" t="s">
        <v>826</v>
      </c>
      <c r="D74" s="67">
        <f t="shared" ref="D74:L74" si="29">+D75+D80</f>
        <v>27138132.000000007</v>
      </c>
      <c r="E74" s="67">
        <f t="shared" si="29"/>
        <v>0</v>
      </c>
      <c r="F74" s="67">
        <f t="shared" si="29"/>
        <v>0</v>
      </c>
      <c r="G74" s="67">
        <f t="shared" si="29"/>
        <v>0</v>
      </c>
      <c r="H74" s="67">
        <f t="shared" si="29"/>
        <v>27138132.000000007</v>
      </c>
      <c r="I74" s="67">
        <f t="shared" si="29"/>
        <v>0</v>
      </c>
      <c r="J74" s="67">
        <f t="shared" si="29"/>
        <v>0</v>
      </c>
      <c r="K74" s="67">
        <f t="shared" si="29"/>
        <v>0</v>
      </c>
      <c r="L74" s="67">
        <f t="shared" si="29"/>
        <v>27138132.000000007</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936</v>
      </c>
      <c r="C78" s="118" t="s">
        <v>937</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884</v>
      </c>
      <c r="C80" s="114" t="s">
        <v>885</v>
      </c>
      <c r="D80" s="67">
        <f t="shared" ref="D80:L80" si="31">SUM(D81:D82)</f>
        <v>27138132.000000007</v>
      </c>
      <c r="E80" s="67">
        <f t="shared" si="31"/>
        <v>0</v>
      </c>
      <c r="F80" s="67">
        <f t="shared" si="31"/>
        <v>0</v>
      </c>
      <c r="G80" s="67">
        <f t="shared" si="31"/>
        <v>0</v>
      </c>
      <c r="H80" s="67">
        <f t="shared" si="31"/>
        <v>27138132.000000007</v>
      </c>
      <c r="I80" s="67">
        <f t="shared" si="31"/>
        <v>0</v>
      </c>
      <c r="J80" s="67">
        <f t="shared" si="31"/>
        <v>0</v>
      </c>
      <c r="K80" s="67">
        <f t="shared" si="31"/>
        <v>0</v>
      </c>
      <c r="L80" s="67">
        <f t="shared" si="31"/>
        <v>27138132.000000007</v>
      </c>
    </row>
    <row r="81" spans="2:12" s="112" customFormat="1" ht="15" hidden="1" customHeight="1" x14ac:dyDescent="0.2">
      <c r="B81" s="117" t="s">
        <v>938</v>
      </c>
      <c r="C81" s="118" t="s">
        <v>939</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940</v>
      </c>
      <c r="C82" s="118" t="s">
        <v>941</v>
      </c>
      <c r="D82" s="70">
        <f>+'[1]Prog.III-Recursos 8114-9329'!$D$29</f>
        <v>27138132.000000007</v>
      </c>
      <c r="E82" s="70">
        <v>0</v>
      </c>
      <c r="F82" s="70">
        <v>0</v>
      </c>
      <c r="G82" s="70">
        <v>0</v>
      </c>
      <c r="H82" s="70">
        <f>+D82+E82+F82-G82</f>
        <v>27138132.000000007</v>
      </c>
      <c r="I82" s="70">
        <v>0</v>
      </c>
      <c r="J82" s="70">
        <v>0</v>
      </c>
      <c r="K82" s="70">
        <f>+I82+J82</f>
        <v>0</v>
      </c>
      <c r="L82" s="70">
        <f>+H82-K82</f>
        <v>27138132.000000007</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27138132.000000007</v>
      </c>
      <c r="E104" s="30">
        <f t="shared" si="40"/>
        <v>0</v>
      </c>
      <c r="F104" s="30">
        <f t="shared" si="40"/>
        <v>0</v>
      </c>
      <c r="G104" s="30">
        <f t="shared" si="40"/>
        <v>0</v>
      </c>
      <c r="H104" s="30">
        <f t="shared" si="40"/>
        <v>27138132.000000007</v>
      </c>
      <c r="I104" s="30">
        <f t="shared" si="40"/>
        <v>0</v>
      </c>
      <c r="J104" s="30">
        <f t="shared" si="40"/>
        <v>0</v>
      </c>
      <c r="K104" s="30">
        <f t="shared" si="40"/>
        <v>0</v>
      </c>
      <c r="L104" s="30">
        <f t="shared" si="40"/>
        <v>27138132.000000007</v>
      </c>
    </row>
    <row r="105" spans="2:12" s="112" customFormat="1" ht="15" hidden="1" customHeight="1" x14ac:dyDescent="0.2">
      <c r="D105" s="134"/>
      <c r="E105" s="134">
        <f>+E104-[28]Egresos!$D$74</f>
        <v>-31375700</v>
      </c>
      <c r="F105" s="134"/>
      <c r="G105" s="134"/>
      <c r="H105" s="134">
        <f>+D104+E104+F104-G104-H104</f>
        <v>0</v>
      </c>
      <c r="J105" s="134"/>
      <c r="K105" s="134">
        <f>+K104-'[14]III-02-30 Camino Las Caprinos'!$D$923</f>
        <v>0</v>
      </c>
      <c r="L105" s="134">
        <f>+L104-'[14]III-02-30 Camino Las Caprinos'!$D$924</f>
        <v>-4237567.9999999925</v>
      </c>
    </row>
    <row r="106" spans="2:12" ht="15" customHeight="1" x14ac:dyDescent="0.2">
      <c r="D106" s="32">
        <f>+D104-'[1]Prog.III-Recursos 8114-9329'!$D$30</f>
        <v>0</v>
      </c>
      <c r="E106" s="135"/>
      <c r="G106" s="36">
        <f>+F104-G104</f>
        <v>0</v>
      </c>
      <c r="H106" s="32">
        <f>+D104+E104+F104-G104-H104</f>
        <v>0</v>
      </c>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7,138,1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K23:L23 H59:L81 H58 K58:L58 H82:I82 K82:L82"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codeName="Hoja19"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I133" sqref="I133"/>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88" t="s">
        <v>690</v>
      </c>
      <c r="C2" s="188"/>
      <c r="D2" s="188"/>
      <c r="E2" s="188"/>
      <c r="F2" s="188"/>
      <c r="G2" s="188"/>
      <c r="H2" s="188"/>
      <c r="I2" s="188"/>
      <c r="J2" s="188"/>
      <c r="K2" s="188"/>
      <c r="L2" s="188"/>
    </row>
    <row r="3" spans="2:13" ht="15" customHeight="1" x14ac:dyDescent="0.25">
      <c r="B3" s="188" t="s">
        <v>1022</v>
      </c>
      <c r="C3" s="188"/>
      <c r="D3" s="188"/>
      <c r="E3" s="188"/>
      <c r="F3" s="188"/>
      <c r="G3" s="188"/>
      <c r="H3" s="188"/>
      <c r="I3" s="188"/>
      <c r="J3" s="188"/>
      <c r="K3" s="188"/>
      <c r="L3" s="188"/>
    </row>
    <row r="4" spans="2:13" ht="15" customHeight="1" x14ac:dyDescent="0.2"/>
    <row r="5" spans="2:13"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c r="M5" s="110"/>
    </row>
    <row r="6" spans="2:13" s="112" customFormat="1" ht="15" customHeight="1" x14ac:dyDescent="0.2">
      <c r="B6" s="189"/>
      <c r="C6" s="190"/>
      <c r="D6" s="183"/>
      <c r="E6" s="183"/>
      <c r="F6" s="183"/>
      <c r="G6" s="187"/>
      <c r="H6" s="183"/>
      <c r="I6" s="183"/>
      <c r="J6" s="183"/>
      <c r="K6" s="183"/>
      <c r="L6" s="183"/>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931</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c r="M50" s="111"/>
    </row>
    <row r="51" spans="2:14" s="112" customFormat="1" ht="15" customHeight="1" x14ac:dyDescent="0.2">
      <c r="B51" s="113" t="s">
        <v>783</v>
      </c>
      <c r="C51" s="114" t="s">
        <v>784</v>
      </c>
      <c r="D51" s="67">
        <f t="shared" ref="D51:L51" si="18">+D52+D56+D64+D67</f>
        <v>1654400.0000000002</v>
      </c>
      <c r="E51" s="67">
        <f t="shared" si="18"/>
        <v>0</v>
      </c>
      <c r="F51" s="67">
        <f t="shared" si="18"/>
        <v>0</v>
      </c>
      <c r="G51" s="67">
        <f t="shared" si="18"/>
        <v>0</v>
      </c>
      <c r="H51" s="67">
        <f t="shared" si="18"/>
        <v>1654400.0000000002</v>
      </c>
      <c r="I51" s="67">
        <f t="shared" si="18"/>
        <v>0</v>
      </c>
      <c r="J51" s="67">
        <f t="shared" si="18"/>
        <v>0</v>
      </c>
      <c r="K51" s="67">
        <f t="shared" si="18"/>
        <v>0</v>
      </c>
      <c r="L51" s="67">
        <f t="shared" si="18"/>
        <v>1654400.0000000002</v>
      </c>
      <c r="M51" s="110"/>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customHeight="1" x14ac:dyDescent="0.2">
      <c r="B56" s="122" t="s">
        <v>793</v>
      </c>
      <c r="C56" s="114" t="s">
        <v>794</v>
      </c>
      <c r="D56" s="67">
        <f>SUM(D57:D63)</f>
        <v>1654400.0000000002</v>
      </c>
      <c r="E56" s="67">
        <f t="shared" ref="E56:L56" si="20">SUM(E57:E63)</f>
        <v>0</v>
      </c>
      <c r="F56" s="67">
        <f t="shared" si="20"/>
        <v>0</v>
      </c>
      <c r="G56" s="67">
        <f t="shared" si="20"/>
        <v>0</v>
      </c>
      <c r="H56" s="67">
        <f t="shared" si="20"/>
        <v>1654400.0000000002</v>
      </c>
      <c r="I56" s="67">
        <f t="shared" si="20"/>
        <v>0</v>
      </c>
      <c r="J56" s="67">
        <f t="shared" si="20"/>
        <v>0</v>
      </c>
      <c r="K56" s="67">
        <f t="shared" si="20"/>
        <v>0</v>
      </c>
      <c r="L56" s="67">
        <f t="shared" si="20"/>
        <v>1654400.0000000002</v>
      </c>
      <c r="M56" s="110"/>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customHeight="1" x14ac:dyDescent="0.2">
      <c r="B58" s="123" t="s">
        <v>797</v>
      </c>
      <c r="C58" s="118" t="s">
        <v>798</v>
      </c>
      <c r="D58" s="70">
        <f>+'[1]Prog.III-Recursos 8114-9329'!$D$35</f>
        <v>1654400.0000000002</v>
      </c>
      <c r="E58" s="70">
        <v>0</v>
      </c>
      <c r="F58" s="70">
        <v>0</v>
      </c>
      <c r="G58" s="70">
        <v>0</v>
      </c>
      <c r="H58" s="70">
        <f t="shared" si="21"/>
        <v>1654400.0000000002</v>
      </c>
      <c r="I58" s="70">
        <v>0</v>
      </c>
      <c r="J58" s="70">
        <v>0</v>
      </c>
      <c r="K58" s="70">
        <f t="shared" si="22"/>
        <v>0</v>
      </c>
      <c r="L58" s="70">
        <f t="shared" si="23"/>
        <v>1654400.0000000002</v>
      </c>
      <c r="M58" s="110">
        <v>0</v>
      </c>
      <c r="N58" s="140">
        <f>+K58-M58</f>
        <v>0</v>
      </c>
    </row>
    <row r="59" spans="2:14" s="112" customFormat="1" ht="15" hidden="1" customHeight="1" x14ac:dyDescent="0.2">
      <c r="B59" s="123" t="s">
        <v>932</v>
      </c>
      <c r="C59" s="118" t="s">
        <v>933</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934</v>
      </c>
      <c r="C61" s="118" t="s">
        <v>935</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 t="shared" ref="D74:L74" si="29">+D75+D80</f>
        <v>13365000.000000002</v>
      </c>
      <c r="E74" s="67">
        <f t="shared" si="29"/>
        <v>0</v>
      </c>
      <c r="F74" s="67">
        <f t="shared" si="29"/>
        <v>0</v>
      </c>
      <c r="G74" s="67">
        <f t="shared" si="29"/>
        <v>0</v>
      </c>
      <c r="H74" s="67">
        <f t="shared" si="29"/>
        <v>13365000.000000002</v>
      </c>
      <c r="I74" s="67">
        <f t="shared" si="29"/>
        <v>0</v>
      </c>
      <c r="J74" s="67">
        <f t="shared" si="29"/>
        <v>0</v>
      </c>
      <c r="K74" s="67">
        <f t="shared" si="29"/>
        <v>0</v>
      </c>
      <c r="L74" s="67">
        <f t="shared" si="29"/>
        <v>13365000.000000002</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936</v>
      </c>
      <c r="C78" s="118" t="s">
        <v>937</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L80" si="31">SUM(D81:D82)</f>
        <v>13365000.000000002</v>
      </c>
      <c r="E80" s="67">
        <f t="shared" si="31"/>
        <v>0</v>
      </c>
      <c r="F80" s="67">
        <f t="shared" si="31"/>
        <v>0</v>
      </c>
      <c r="G80" s="67">
        <f t="shared" si="31"/>
        <v>0</v>
      </c>
      <c r="H80" s="67">
        <f t="shared" si="31"/>
        <v>13365000.000000002</v>
      </c>
      <c r="I80" s="67">
        <f t="shared" si="31"/>
        <v>0</v>
      </c>
      <c r="J80" s="67">
        <f t="shared" si="31"/>
        <v>0</v>
      </c>
      <c r="K80" s="67">
        <f t="shared" si="31"/>
        <v>0</v>
      </c>
      <c r="L80" s="67">
        <f t="shared" si="31"/>
        <v>13365000.000000002</v>
      </c>
      <c r="M80" s="110"/>
    </row>
    <row r="81" spans="2:14" s="112" customFormat="1" ht="15" hidden="1" customHeight="1" x14ac:dyDescent="0.2">
      <c r="B81" s="117" t="s">
        <v>938</v>
      </c>
      <c r="C81" s="118" t="s">
        <v>939</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940</v>
      </c>
      <c r="C82" s="118" t="s">
        <v>941</v>
      </c>
      <c r="D82" s="70">
        <f>+'[1]Prog.III-Recursos 8114-9329'!$D$38</f>
        <v>13365000.000000002</v>
      </c>
      <c r="E82" s="70">
        <v>0</v>
      </c>
      <c r="F82" s="70">
        <v>0</v>
      </c>
      <c r="G82" s="70">
        <v>0</v>
      </c>
      <c r="H82" s="70">
        <f>+D82+E82+F82-G82</f>
        <v>13365000.000000002</v>
      </c>
      <c r="I82" s="70">
        <v>0</v>
      </c>
      <c r="J82" s="70">
        <v>0</v>
      </c>
      <c r="K82" s="70">
        <f t="shared" ref="K82" si="32">+I82+J82</f>
        <v>0</v>
      </c>
      <c r="L82" s="70">
        <f>+H82-K82</f>
        <v>13365000.000000002</v>
      </c>
      <c r="M82" s="110">
        <v>0</v>
      </c>
      <c r="N82" s="140">
        <f>+K82-M82</f>
        <v>0</v>
      </c>
    </row>
    <row r="83" spans="2:14" ht="15" hidden="1" customHeight="1" x14ac:dyDescent="0.2">
      <c r="B83" s="119" t="s">
        <v>835</v>
      </c>
      <c r="C83" s="120" t="s">
        <v>480</v>
      </c>
      <c r="D83" s="17">
        <f t="shared" ref="D83:L83" si="33">+D84+D97</f>
        <v>0</v>
      </c>
      <c r="E83" s="17">
        <f t="shared" si="33"/>
        <v>0</v>
      </c>
      <c r="F83" s="17">
        <f t="shared" si="33"/>
        <v>0</v>
      </c>
      <c r="G83" s="17">
        <f t="shared" si="33"/>
        <v>0</v>
      </c>
      <c r="H83" s="17">
        <f t="shared" si="33"/>
        <v>0</v>
      </c>
      <c r="I83" s="17">
        <f t="shared" si="33"/>
        <v>0</v>
      </c>
      <c r="J83" s="17">
        <f t="shared" si="33"/>
        <v>0</v>
      </c>
      <c r="K83" s="17">
        <f t="shared" si="33"/>
        <v>0</v>
      </c>
      <c r="L83" s="17">
        <f t="shared" si="33"/>
        <v>0</v>
      </c>
      <c r="M83" s="111"/>
    </row>
    <row r="84" spans="2:14" ht="15" hidden="1" customHeight="1" x14ac:dyDescent="0.2">
      <c r="B84" s="119" t="s">
        <v>836</v>
      </c>
      <c r="C84" s="120" t="s">
        <v>837</v>
      </c>
      <c r="D84" s="17">
        <f t="shared" ref="D84:L84" si="34">+D85+D89+D94</f>
        <v>0</v>
      </c>
      <c r="E84" s="17">
        <f t="shared" si="34"/>
        <v>0</v>
      </c>
      <c r="F84" s="17">
        <f t="shared" si="34"/>
        <v>0</v>
      </c>
      <c r="G84" s="17">
        <f t="shared" si="34"/>
        <v>0</v>
      </c>
      <c r="H84" s="17">
        <f t="shared" si="34"/>
        <v>0</v>
      </c>
      <c r="I84" s="17">
        <f t="shared" si="34"/>
        <v>0</v>
      </c>
      <c r="J84" s="17">
        <f t="shared" si="34"/>
        <v>0</v>
      </c>
      <c r="K84" s="17">
        <f t="shared" si="34"/>
        <v>0</v>
      </c>
      <c r="L84" s="17">
        <f t="shared" si="34"/>
        <v>0</v>
      </c>
      <c r="M84" s="111"/>
    </row>
    <row r="85" spans="2:14" ht="15" hidden="1" customHeight="1" x14ac:dyDescent="0.2">
      <c r="B85" s="119" t="s">
        <v>838</v>
      </c>
      <c r="C85" s="120" t="s">
        <v>839</v>
      </c>
      <c r="D85" s="17">
        <f>SUM(D86:D88)</f>
        <v>0</v>
      </c>
      <c r="E85" s="17">
        <f t="shared" ref="E85:L85" si="35">SUM(E86:E88)</f>
        <v>0</v>
      </c>
      <c r="F85" s="17">
        <f t="shared" si="35"/>
        <v>0</v>
      </c>
      <c r="G85" s="17">
        <f t="shared" si="35"/>
        <v>0</v>
      </c>
      <c r="H85" s="17">
        <f t="shared" si="35"/>
        <v>0</v>
      </c>
      <c r="I85" s="17">
        <f t="shared" si="35"/>
        <v>0</v>
      </c>
      <c r="J85" s="17">
        <f t="shared" si="35"/>
        <v>0</v>
      </c>
      <c r="K85" s="17">
        <f t="shared" si="35"/>
        <v>0</v>
      </c>
      <c r="L85" s="17">
        <f t="shared" si="35"/>
        <v>0</v>
      </c>
      <c r="M85" s="111"/>
    </row>
    <row r="86" spans="2:14" ht="15" hidden="1" customHeight="1" x14ac:dyDescent="0.2">
      <c r="B86" s="115"/>
      <c r="C86" s="116" t="s">
        <v>840</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841</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842</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843</v>
      </c>
      <c r="C89" s="120" t="s">
        <v>844</v>
      </c>
      <c r="D89" s="17">
        <f>SUM(D90:D93)</f>
        <v>0</v>
      </c>
      <c r="E89" s="17">
        <f t="shared" ref="E89:L89" si="36">SUM(E90:E93)</f>
        <v>0</v>
      </c>
      <c r="F89" s="17">
        <f t="shared" si="36"/>
        <v>0</v>
      </c>
      <c r="G89" s="17">
        <f t="shared" si="36"/>
        <v>0</v>
      </c>
      <c r="H89" s="17">
        <f t="shared" si="36"/>
        <v>0</v>
      </c>
      <c r="I89" s="17">
        <f t="shared" si="36"/>
        <v>0</v>
      </c>
      <c r="J89" s="17">
        <f t="shared" si="36"/>
        <v>0</v>
      </c>
      <c r="K89" s="17">
        <f t="shared" si="36"/>
        <v>0</v>
      </c>
      <c r="L89" s="17">
        <f t="shared" si="36"/>
        <v>0</v>
      </c>
      <c r="M89" s="111"/>
    </row>
    <row r="90" spans="2:14" ht="15" hidden="1" customHeight="1" x14ac:dyDescent="0.2">
      <c r="B90" s="115"/>
      <c r="C90" s="116" t="s">
        <v>845</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846</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847</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848</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849</v>
      </c>
      <c r="C94" s="120" t="s">
        <v>850</v>
      </c>
      <c r="D94" s="17">
        <f t="shared" ref="D94:L94" si="37">+D95+D96</f>
        <v>0</v>
      </c>
      <c r="E94" s="17">
        <f t="shared" si="37"/>
        <v>0</v>
      </c>
      <c r="F94" s="17">
        <f t="shared" si="37"/>
        <v>0</v>
      </c>
      <c r="G94" s="17">
        <f t="shared" si="37"/>
        <v>0</v>
      </c>
      <c r="H94" s="17">
        <f t="shared" si="37"/>
        <v>0</v>
      </c>
      <c r="I94" s="17">
        <f t="shared" si="37"/>
        <v>0</v>
      </c>
      <c r="J94" s="17">
        <f t="shared" si="37"/>
        <v>0</v>
      </c>
      <c r="K94" s="17">
        <f t="shared" si="37"/>
        <v>0</v>
      </c>
      <c r="L94" s="17">
        <f t="shared" si="37"/>
        <v>0</v>
      </c>
      <c r="M94" s="111"/>
    </row>
    <row r="95" spans="2:14" ht="15" hidden="1" customHeight="1" x14ac:dyDescent="0.2">
      <c r="B95" s="115"/>
      <c r="C95" s="116" t="s">
        <v>851</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852</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853</v>
      </c>
      <c r="C97" s="120" t="s">
        <v>854</v>
      </c>
      <c r="D97" s="17">
        <f t="shared" ref="D97:J97" si="38">+D98</f>
        <v>0</v>
      </c>
      <c r="E97" s="17">
        <f t="shared" si="38"/>
        <v>0</v>
      </c>
      <c r="F97" s="17">
        <f t="shared" si="38"/>
        <v>0</v>
      </c>
      <c r="G97" s="17">
        <f t="shared" si="38"/>
        <v>0</v>
      </c>
      <c r="H97" s="17">
        <f t="shared" si="38"/>
        <v>0</v>
      </c>
      <c r="I97" s="17">
        <f t="shared" si="38"/>
        <v>0</v>
      </c>
      <c r="J97" s="17">
        <f t="shared" si="38"/>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9">+D100</f>
        <v>0</v>
      </c>
      <c r="E99" s="17">
        <f t="shared" si="39"/>
        <v>0</v>
      </c>
      <c r="F99" s="17">
        <f t="shared" si="39"/>
        <v>0</v>
      </c>
      <c r="G99" s="17">
        <f t="shared" si="39"/>
        <v>0</v>
      </c>
      <c r="H99" s="17">
        <f t="shared" si="39"/>
        <v>0</v>
      </c>
      <c r="I99" s="17">
        <f t="shared" si="39"/>
        <v>0</v>
      </c>
      <c r="J99" s="17">
        <f t="shared" si="39"/>
        <v>0</v>
      </c>
      <c r="K99" s="17">
        <f t="shared" si="39"/>
        <v>0</v>
      </c>
      <c r="L99" s="17">
        <f t="shared" si="39"/>
        <v>0</v>
      </c>
      <c r="M99" s="111"/>
    </row>
    <row r="100" spans="2:13" ht="15" hidden="1" customHeight="1" x14ac:dyDescent="0.2">
      <c r="B100" s="130" t="s">
        <v>859</v>
      </c>
      <c r="C100" s="120" t="s">
        <v>860</v>
      </c>
      <c r="D100" s="17">
        <f>SUM(D101:D102)</f>
        <v>0</v>
      </c>
      <c r="E100" s="17">
        <f t="shared" ref="E100:L100" si="40">SUM(E101:E102)</f>
        <v>0</v>
      </c>
      <c r="F100" s="17">
        <f t="shared" si="40"/>
        <v>0</v>
      </c>
      <c r="G100" s="17">
        <f t="shared" si="40"/>
        <v>0</v>
      </c>
      <c r="H100" s="17">
        <f t="shared" si="40"/>
        <v>0</v>
      </c>
      <c r="I100" s="17">
        <f t="shared" si="40"/>
        <v>0</v>
      </c>
      <c r="J100" s="17">
        <f t="shared" si="40"/>
        <v>0</v>
      </c>
      <c r="K100" s="17">
        <f t="shared" si="40"/>
        <v>0</v>
      </c>
      <c r="L100" s="17">
        <f t="shared" si="40"/>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1">+D7+D23+D51+D74+D83+D99</f>
        <v>15019400.000000002</v>
      </c>
      <c r="E104" s="30">
        <f t="shared" si="41"/>
        <v>0</v>
      </c>
      <c r="F104" s="30">
        <f t="shared" si="41"/>
        <v>0</v>
      </c>
      <c r="G104" s="30">
        <f t="shared" si="41"/>
        <v>0</v>
      </c>
      <c r="H104" s="30">
        <f t="shared" si="41"/>
        <v>15019400.000000002</v>
      </c>
      <c r="I104" s="30">
        <f t="shared" si="41"/>
        <v>0</v>
      </c>
      <c r="J104" s="30">
        <f t="shared" si="41"/>
        <v>0</v>
      </c>
      <c r="K104" s="30">
        <f t="shared" si="41"/>
        <v>0</v>
      </c>
      <c r="L104" s="30">
        <f t="shared" si="41"/>
        <v>15019400.000000002</v>
      </c>
      <c r="M104" s="158"/>
    </row>
    <row r="105" spans="2:13" s="112" customFormat="1" ht="15" hidden="1" customHeight="1" x14ac:dyDescent="0.2">
      <c r="D105" s="134"/>
      <c r="E105" s="134">
        <f>+E104-[28]Egresos!$D$74</f>
        <v>-31375700</v>
      </c>
      <c r="F105" s="134"/>
      <c r="G105" s="134"/>
      <c r="H105" s="134">
        <f>+D104+E104+F104-G104-H104</f>
        <v>0</v>
      </c>
      <c r="J105" s="134"/>
      <c r="K105" s="134">
        <f>+K104-'[14]III-02-30 Camino Las Caprinos'!$D$923</f>
        <v>0</v>
      </c>
      <c r="L105" s="134">
        <f>+L104-'[14]III-02-30 Camino Las Caprinos'!$D$924</f>
        <v>-16356299.999999998</v>
      </c>
    </row>
    <row r="106" spans="2:13" s="112" customFormat="1" ht="15" customHeight="1" x14ac:dyDescent="0.2">
      <c r="D106" s="32">
        <f>+D104-'[1]Prog.III-Recursos 8114-9329'!$D$39</f>
        <v>0</v>
      </c>
      <c r="E106" s="140"/>
      <c r="F106" s="36"/>
      <c r="G106" s="36">
        <f>+F104-G104</f>
        <v>0</v>
      </c>
      <c r="H106" s="32">
        <f>+D104+E104+F104-G104-H104</f>
        <v>0</v>
      </c>
      <c r="I106" s="98"/>
      <c r="M106" s="110"/>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654,400.00"/>
        <filter val="13,36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1 L82"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codeName="Hoja20"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36" sqref="J136"/>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3.85546875" style="101" bestFit="1" customWidth="1"/>
    <col min="14" max="16384" width="11.42578125" style="111"/>
  </cols>
  <sheetData>
    <row r="1" spans="2:13" ht="15" customHeight="1" x14ac:dyDescent="0.2"/>
    <row r="2" spans="2:13" ht="15" customHeight="1" x14ac:dyDescent="0.25">
      <c r="B2" s="188" t="s">
        <v>690</v>
      </c>
      <c r="C2" s="188"/>
      <c r="D2" s="188"/>
      <c r="E2" s="188"/>
      <c r="F2" s="188"/>
      <c r="G2" s="188"/>
      <c r="H2" s="188"/>
      <c r="I2" s="188"/>
      <c r="J2" s="188"/>
      <c r="K2" s="188"/>
      <c r="L2" s="188"/>
    </row>
    <row r="3" spans="2:13" ht="15" customHeight="1" x14ac:dyDescent="0.25">
      <c r="B3" s="188" t="s">
        <v>1023</v>
      </c>
      <c r="C3" s="188"/>
      <c r="D3" s="188"/>
      <c r="E3" s="188"/>
      <c r="F3" s="188"/>
      <c r="G3" s="188"/>
      <c r="H3" s="188"/>
      <c r="I3" s="188"/>
      <c r="J3" s="188"/>
      <c r="K3" s="188"/>
      <c r="L3" s="188"/>
    </row>
    <row r="4" spans="2:13" ht="15" customHeight="1" x14ac:dyDescent="0.2"/>
    <row r="5" spans="2:13"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c r="M5" s="110"/>
    </row>
    <row r="6" spans="2:13" s="112" customFormat="1" ht="15" customHeight="1" x14ac:dyDescent="0.2">
      <c r="B6" s="189"/>
      <c r="C6" s="190"/>
      <c r="D6" s="183"/>
      <c r="E6" s="183"/>
      <c r="F6" s="183"/>
      <c r="G6" s="187"/>
      <c r="H6" s="183"/>
      <c r="I6" s="183"/>
      <c r="J6" s="183"/>
      <c r="K6" s="183"/>
      <c r="L6" s="183"/>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s="111" customFormat="1"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11" customFormat="1"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s="111" customFormat="1"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111" customFormat="1"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s="111" customFormat="1"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931</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c r="M50" s="111"/>
    </row>
    <row r="51" spans="2:14" s="112" customFormat="1" ht="15" customHeight="1" x14ac:dyDescent="0.2">
      <c r="B51" s="113" t="s">
        <v>783</v>
      </c>
      <c r="C51" s="114" t="s">
        <v>784</v>
      </c>
      <c r="D51" s="67">
        <f t="shared" ref="D51:L51" si="18">+D52+D56+D64+D67</f>
        <v>827200.00000000012</v>
      </c>
      <c r="E51" s="67">
        <f t="shared" si="18"/>
        <v>0</v>
      </c>
      <c r="F51" s="67">
        <f t="shared" si="18"/>
        <v>0</v>
      </c>
      <c r="G51" s="67">
        <f t="shared" si="18"/>
        <v>0</v>
      </c>
      <c r="H51" s="67">
        <f t="shared" si="18"/>
        <v>827200.00000000012</v>
      </c>
      <c r="I51" s="67">
        <f t="shared" si="18"/>
        <v>0</v>
      </c>
      <c r="J51" s="67">
        <f t="shared" si="18"/>
        <v>0</v>
      </c>
      <c r="K51" s="67">
        <f t="shared" si="18"/>
        <v>0</v>
      </c>
      <c r="L51" s="67">
        <f t="shared" si="18"/>
        <v>827200.00000000012</v>
      </c>
      <c r="M51" s="110"/>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customHeight="1" x14ac:dyDescent="0.2">
      <c r="B56" s="122" t="s">
        <v>793</v>
      </c>
      <c r="C56" s="114" t="s">
        <v>794</v>
      </c>
      <c r="D56" s="67">
        <f>SUM(D57:D63)</f>
        <v>827200.00000000012</v>
      </c>
      <c r="E56" s="67">
        <f t="shared" ref="E56:L56" si="20">SUM(E57:E63)</f>
        <v>0</v>
      </c>
      <c r="F56" s="67">
        <f t="shared" si="20"/>
        <v>0</v>
      </c>
      <c r="G56" s="67">
        <f t="shared" si="20"/>
        <v>0</v>
      </c>
      <c r="H56" s="67">
        <f t="shared" si="20"/>
        <v>827200.00000000012</v>
      </c>
      <c r="I56" s="67">
        <f t="shared" si="20"/>
        <v>0</v>
      </c>
      <c r="J56" s="67">
        <f t="shared" si="20"/>
        <v>0</v>
      </c>
      <c r="K56" s="67">
        <f t="shared" si="20"/>
        <v>0</v>
      </c>
      <c r="L56" s="67">
        <f t="shared" si="20"/>
        <v>827200.00000000012</v>
      </c>
      <c r="M56" s="110"/>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customHeight="1" x14ac:dyDescent="0.2">
      <c r="B58" s="123" t="s">
        <v>797</v>
      </c>
      <c r="C58" s="118" t="s">
        <v>798</v>
      </c>
      <c r="D58" s="70">
        <f>+'[1]Prog.III-Recursos 8114-9329'!$D$44</f>
        <v>827200.00000000012</v>
      </c>
      <c r="E58" s="70">
        <v>0</v>
      </c>
      <c r="F58" s="70">
        <v>0</v>
      </c>
      <c r="G58" s="70">
        <v>0</v>
      </c>
      <c r="H58" s="70">
        <f t="shared" si="21"/>
        <v>827200.00000000012</v>
      </c>
      <c r="I58" s="70">
        <v>0</v>
      </c>
      <c r="J58" s="70">
        <v>0</v>
      </c>
      <c r="K58" s="70">
        <f t="shared" si="22"/>
        <v>0</v>
      </c>
      <c r="L58" s="70">
        <f t="shared" si="23"/>
        <v>827200.00000000012</v>
      </c>
      <c r="M58" s="110">
        <v>0</v>
      </c>
      <c r="N58" s="140">
        <f>+K58-M58</f>
        <v>0</v>
      </c>
    </row>
    <row r="59" spans="2:14" s="112" customFormat="1" ht="15" hidden="1" customHeight="1" x14ac:dyDescent="0.2">
      <c r="B59" s="123" t="s">
        <v>932</v>
      </c>
      <c r="C59" s="118" t="s">
        <v>933</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934</v>
      </c>
      <c r="C61" s="118" t="s">
        <v>935</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3"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3"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3"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3"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3"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3"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3"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3"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3"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3" s="112" customFormat="1" ht="15" customHeight="1" x14ac:dyDescent="0.2">
      <c r="B74" s="113" t="s">
        <v>825</v>
      </c>
      <c r="C74" s="114" t="s">
        <v>826</v>
      </c>
      <c r="D74" s="67">
        <f t="shared" ref="D74:L74" si="29">+D75+D80</f>
        <v>8412800</v>
      </c>
      <c r="E74" s="67">
        <f t="shared" si="29"/>
        <v>0</v>
      </c>
      <c r="F74" s="67">
        <f t="shared" si="29"/>
        <v>0</v>
      </c>
      <c r="G74" s="67">
        <f t="shared" si="29"/>
        <v>0</v>
      </c>
      <c r="H74" s="67">
        <f t="shared" si="29"/>
        <v>8412800</v>
      </c>
      <c r="I74" s="67">
        <f t="shared" si="29"/>
        <v>0</v>
      </c>
      <c r="J74" s="67">
        <f t="shared" si="29"/>
        <v>0</v>
      </c>
      <c r="K74" s="67">
        <f t="shared" si="29"/>
        <v>0</v>
      </c>
      <c r="L74" s="67">
        <f t="shared" si="29"/>
        <v>8412800</v>
      </c>
      <c r="M74" s="110"/>
    </row>
    <row r="75" spans="2:13"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3" ht="15" hidden="1" customHeight="1" x14ac:dyDescent="0.2">
      <c r="B76" s="115" t="s">
        <v>829</v>
      </c>
      <c r="C76" s="116" t="s">
        <v>830</v>
      </c>
      <c r="D76" s="20">
        <v>0</v>
      </c>
      <c r="E76" s="20">
        <v>0</v>
      </c>
      <c r="F76" s="20">
        <v>0</v>
      </c>
      <c r="G76" s="20">
        <v>0</v>
      </c>
      <c r="H76" s="20">
        <f>+D76+E76+F76-G76</f>
        <v>0</v>
      </c>
      <c r="I76" s="20">
        <v>0</v>
      </c>
      <c r="J76" s="20">
        <v>0</v>
      </c>
      <c r="K76" s="20">
        <f>+I76+J76</f>
        <v>0</v>
      </c>
      <c r="L76" s="20">
        <f>+H76-K76</f>
        <v>0</v>
      </c>
      <c r="M76" s="111"/>
    </row>
    <row r="77" spans="2:13"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3" s="112" customFormat="1" ht="15" hidden="1" customHeight="1" x14ac:dyDescent="0.2">
      <c r="B78" s="117" t="s">
        <v>936</v>
      </c>
      <c r="C78" s="118" t="s">
        <v>937</v>
      </c>
      <c r="D78" s="70">
        <v>0</v>
      </c>
      <c r="E78" s="70">
        <v>0</v>
      </c>
      <c r="F78" s="70">
        <v>0</v>
      </c>
      <c r="G78" s="70">
        <v>0</v>
      </c>
      <c r="H78" s="70">
        <f>+D78+E78+F78-G78</f>
        <v>0</v>
      </c>
      <c r="I78" s="70">
        <v>0</v>
      </c>
      <c r="J78" s="70">
        <v>0</v>
      </c>
      <c r="K78" s="70">
        <f>+I78+J78</f>
        <v>0</v>
      </c>
      <c r="L78" s="70">
        <f>+H78-K78</f>
        <v>0</v>
      </c>
    </row>
    <row r="79" spans="2:13"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3" s="112" customFormat="1" ht="15" customHeight="1" x14ac:dyDescent="0.2">
      <c r="B80" s="113" t="s">
        <v>884</v>
      </c>
      <c r="C80" s="114" t="s">
        <v>885</v>
      </c>
      <c r="D80" s="67">
        <f t="shared" ref="D80:L80" si="31">SUM(D81:D82)</f>
        <v>8412800</v>
      </c>
      <c r="E80" s="67">
        <f t="shared" si="31"/>
        <v>0</v>
      </c>
      <c r="F80" s="67">
        <f t="shared" si="31"/>
        <v>0</v>
      </c>
      <c r="G80" s="67">
        <f t="shared" si="31"/>
        <v>0</v>
      </c>
      <c r="H80" s="67">
        <f t="shared" si="31"/>
        <v>8412800</v>
      </c>
      <c r="I80" s="67">
        <f t="shared" si="31"/>
        <v>0</v>
      </c>
      <c r="J80" s="67">
        <f t="shared" si="31"/>
        <v>0</v>
      </c>
      <c r="K80" s="67">
        <f t="shared" si="31"/>
        <v>0</v>
      </c>
      <c r="L80" s="67">
        <f t="shared" si="31"/>
        <v>8412800</v>
      </c>
      <c r="M80" s="110"/>
    </row>
    <row r="81" spans="2:14" s="112" customFormat="1" ht="15" hidden="1" customHeight="1" x14ac:dyDescent="0.2">
      <c r="B81" s="117" t="s">
        <v>938</v>
      </c>
      <c r="C81" s="118" t="s">
        <v>939</v>
      </c>
      <c r="D81" s="70">
        <v>0</v>
      </c>
      <c r="E81" s="70">
        <v>0</v>
      </c>
      <c r="F81" s="70">
        <v>0</v>
      </c>
      <c r="G81" s="70">
        <v>0</v>
      </c>
      <c r="H81" s="70">
        <f>+D81+E81+F81-G81</f>
        <v>0</v>
      </c>
      <c r="I81" s="70">
        <v>0</v>
      </c>
      <c r="J81" s="70">
        <v>0</v>
      </c>
      <c r="K81" s="70">
        <f>+I81+J81</f>
        <v>0</v>
      </c>
      <c r="L81" s="70">
        <f>+H81-K81</f>
        <v>0</v>
      </c>
    </row>
    <row r="82" spans="2:14" s="112" customFormat="1" ht="15" customHeight="1" x14ac:dyDescent="0.2">
      <c r="B82" s="117" t="s">
        <v>940</v>
      </c>
      <c r="C82" s="118" t="s">
        <v>941</v>
      </c>
      <c r="D82" s="70">
        <f>+'[1]Prog.III-Recursos 8114-9329'!$D$47</f>
        <v>8412800</v>
      </c>
      <c r="E82" s="70">
        <v>0</v>
      </c>
      <c r="F82" s="70">
        <v>0</v>
      </c>
      <c r="G82" s="70">
        <v>0</v>
      </c>
      <c r="H82" s="70">
        <f>+D82+E82+F82-G82</f>
        <v>8412800</v>
      </c>
      <c r="I82" s="70">
        <v>0</v>
      </c>
      <c r="J82" s="70">
        <v>0</v>
      </c>
      <c r="K82" s="70">
        <f>+I82+J82</f>
        <v>0</v>
      </c>
      <c r="L82" s="70">
        <f>+H82-K82</f>
        <v>8412800</v>
      </c>
      <c r="M82" s="110">
        <v>0</v>
      </c>
      <c r="N82" s="140">
        <f>+K82-M82</f>
        <v>0</v>
      </c>
    </row>
    <row r="83" spans="2:14"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111"/>
    </row>
    <row r="84" spans="2:14"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111"/>
    </row>
    <row r="85" spans="2:14"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111"/>
    </row>
    <row r="86" spans="2:14" ht="15" hidden="1" customHeight="1" x14ac:dyDescent="0.2">
      <c r="B86" s="115"/>
      <c r="C86" s="116" t="s">
        <v>840</v>
      </c>
      <c r="D86" s="20">
        <v>0</v>
      </c>
      <c r="E86" s="20">
        <v>0</v>
      </c>
      <c r="F86" s="20">
        <v>0</v>
      </c>
      <c r="G86" s="20">
        <v>0</v>
      </c>
      <c r="H86" s="20">
        <f>+D86+E86+F86-G86</f>
        <v>0</v>
      </c>
      <c r="I86" s="20">
        <v>0</v>
      </c>
      <c r="J86" s="20">
        <v>0</v>
      </c>
      <c r="K86" s="20">
        <f>+I86+J86</f>
        <v>0</v>
      </c>
      <c r="L86" s="20">
        <f>+H86-K86</f>
        <v>0</v>
      </c>
      <c r="M86" s="111"/>
    </row>
    <row r="87" spans="2:14" ht="15" hidden="1" customHeight="1" x14ac:dyDescent="0.2">
      <c r="B87" s="115"/>
      <c r="C87" s="116" t="s">
        <v>841</v>
      </c>
      <c r="D87" s="20">
        <v>0</v>
      </c>
      <c r="E87" s="20">
        <v>0</v>
      </c>
      <c r="F87" s="20">
        <v>0</v>
      </c>
      <c r="G87" s="20">
        <v>0</v>
      </c>
      <c r="H87" s="20">
        <f>+D87+E87+F87-G87</f>
        <v>0</v>
      </c>
      <c r="I87" s="20">
        <v>0</v>
      </c>
      <c r="J87" s="20">
        <v>0</v>
      </c>
      <c r="K87" s="20">
        <f>+I87+J87</f>
        <v>0</v>
      </c>
      <c r="L87" s="20">
        <f>+H87-K87</f>
        <v>0</v>
      </c>
      <c r="M87" s="111"/>
    </row>
    <row r="88" spans="2:14" ht="15" hidden="1" customHeight="1" x14ac:dyDescent="0.2">
      <c r="B88" s="115"/>
      <c r="C88" s="116" t="s">
        <v>842</v>
      </c>
      <c r="D88" s="20">
        <v>0</v>
      </c>
      <c r="E88" s="20">
        <v>0</v>
      </c>
      <c r="F88" s="20">
        <v>0</v>
      </c>
      <c r="G88" s="20">
        <v>0</v>
      </c>
      <c r="H88" s="20">
        <f>+D88+E88+F88-G88</f>
        <v>0</v>
      </c>
      <c r="I88" s="20">
        <v>0</v>
      </c>
      <c r="J88" s="20">
        <v>0</v>
      </c>
      <c r="K88" s="20">
        <f>+I88+J88</f>
        <v>0</v>
      </c>
      <c r="L88" s="20">
        <f>+H88-K88</f>
        <v>0</v>
      </c>
      <c r="M88" s="111"/>
    </row>
    <row r="89" spans="2:14"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845</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846</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847</v>
      </c>
      <c r="D92" s="20">
        <v>0</v>
      </c>
      <c r="E92" s="20">
        <v>0</v>
      </c>
      <c r="F92" s="20">
        <v>0</v>
      </c>
      <c r="G92" s="20">
        <v>0</v>
      </c>
      <c r="H92" s="20">
        <f>+D92+E92+F92-G92</f>
        <v>0</v>
      </c>
      <c r="I92" s="20">
        <v>0</v>
      </c>
      <c r="J92" s="20">
        <v>0</v>
      </c>
      <c r="K92" s="20">
        <f>+I92+J92</f>
        <v>0</v>
      </c>
      <c r="L92" s="20">
        <f>+H92-K92</f>
        <v>0</v>
      </c>
      <c r="M92" s="111"/>
    </row>
    <row r="93" spans="2:14" ht="15" hidden="1" customHeight="1" x14ac:dyDescent="0.2">
      <c r="B93" s="115"/>
      <c r="C93" s="116" t="s">
        <v>848</v>
      </c>
      <c r="D93" s="20">
        <v>0</v>
      </c>
      <c r="E93" s="20">
        <v>0</v>
      </c>
      <c r="F93" s="20">
        <v>0</v>
      </c>
      <c r="G93" s="20">
        <v>0</v>
      </c>
      <c r="H93" s="20">
        <f>+D93+E93+F93-G93</f>
        <v>0</v>
      </c>
      <c r="I93" s="20">
        <v>0</v>
      </c>
      <c r="J93" s="20">
        <v>0</v>
      </c>
      <c r="K93" s="20">
        <f>+I93+J93</f>
        <v>0</v>
      </c>
      <c r="L93" s="20">
        <f>+H93-K93</f>
        <v>0</v>
      </c>
      <c r="M93" s="111"/>
    </row>
    <row r="94" spans="2:14"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111"/>
    </row>
    <row r="95" spans="2:14" ht="15" hidden="1" customHeight="1" x14ac:dyDescent="0.2">
      <c r="B95" s="115"/>
      <c r="C95" s="116" t="s">
        <v>851</v>
      </c>
      <c r="D95" s="20">
        <v>0</v>
      </c>
      <c r="E95" s="20">
        <v>0</v>
      </c>
      <c r="F95" s="20">
        <v>0</v>
      </c>
      <c r="G95" s="20">
        <v>0</v>
      </c>
      <c r="H95" s="20">
        <f>+D95+E95+F95-G95</f>
        <v>0</v>
      </c>
      <c r="I95" s="20">
        <v>0</v>
      </c>
      <c r="J95" s="20">
        <v>0</v>
      </c>
      <c r="K95" s="20">
        <f>+I95+J95</f>
        <v>0</v>
      </c>
      <c r="L95" s="20">
        <f>+H95-K95</f>
        <v>0</v>
      </c>
      <c r="M95" s="111"/>
    </row>
    <row r="96" spans="2:14" ht="15" hidden="1" customHeight="1" x14ac:dyDescent="0.2">
      <c r="B96" s="116"/>
      <c r="C96" s="116" t="s">
        <v>852</v>
      </c>
      <c r="D96" s="20">
        <v>0</v>
      </c>
      <c r="E96" s="20">
        <v>0</v>
      </c>
      <c r="F96" s="20">
        <v>0</v>
      </c>
      <c r="G96" s="20">
        <v>0</v>
      </c>
      <c r="H96" s="20">
        <f>+D96+E96+F96-G96</f>
        <v>0</v>
      </c>
      <c r="I96" s="20">
        <v>0</v>
      </c>
      <c r="J96" s="20">
        <v>0</v>
      </c>
      <c r="K96" s="20">
        <f>+I96+J96</f>
        <v>0</v>
      </c>
      <c r="L96" s="20">
        <f>+H96-K96</f>
        <v>0</v>
      </c>
      <c r="M96" s="111"/>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9240000</v>
      </c>
      <c r="E104" s="30">
        <f t="shared" si="40"/>
        <v>0</v>
      </c>
      <c r="F104" s="30">
        <f t="shared" si="40"/>
        <v>0</v>
      </c>
      <c r="G104" s="30">
        <f t="shared" si="40"/>
        <v>0</v>
      </c>
      <c r="H104" s="30">
        <f t="shared" si="40"/>
        <v>9240000</v>
      </c>
      <c r="I104" s="30">
        <f t="shared" si="40"/>
        <v>0</v>
      </c>
      <c r="J104" s="30">
        <f t="shared" si="40"/>
        <v>0</v>
      </c>
      <c r="K104" s="30">
        <f t="shared" si="40"/>
        <v>0</v>
      </c>
      <c r="L104" s="30">
        <f t="shared" si="40"/>
        <v>9240000</v>
      </c>
      <c r="M104" s="158"/>
    </row>
    <row r="105" spans="2:13" s="112" customFormat="1" ht="15" hidden="1" customHeight="1" x14ac:dyDescent="0.2">
      <c r="D105" s="134"/>
      <c r="E105" s="134">
        <f>+E104-[28]Egresos!$D$74</f>
        <v>-31375700</v>
      </c>
      <c r="F105" s="134"/>
      <c r="G105" s="134"/>
      <c r="H105" s="134">
        <f>+D104+E104+F104-G104-H104</f>
        <v>0</v>
      </c>
      <c r="J105" s="134"/>
      <c r="K105" s="134">
        <f>+K104-'[14]III-02-30 Camino Las Caprinos'!$D$923</f>
        <v>0</v>
      </c>
      <c r="L105" s="134">
        <f>+L104-'[14]III-02-30 Camino Las Caprinos'!$D$924</f>
        <v>-22135700</v>
      </c>
    </row>
    <row r="106" spans="2:13" ht="15" customHeight="1" x14ac:dyDescent="0.2">
      <c r="D106" s="32">
        <f>+D104-'[6]Prog.III-Recursos 8114-9329'!$D$72</f>
        <v>0</v>
      </c>
      <c r="E106" s="135"/>
      <c r="F106" s="36"/>
      <c r="G106" s="36">
        <f>+F104-G104</f>
        <v>0</v>
      </c>
      <c r="H106" s="32">
        <f>+D104+E104+F104-G104-H104</f>
        <v>0</v>
      </c>
      <c r="I106" s="32"/>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8,412,800.00"/>
        <filter val="827,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1:L81 H82 K82:L82 H80:L80 H56:L79"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codeName="Hoja21"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G141" sqref="G141:G142"/>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88" t="s">
        <v>690</v>
      </c>
      <c r="C2" s="188"/>
      <c r="D2" s="188"/>
      <c r="E2" s="188"/>
      <c r="F2" s="188"/>
      <c r="G2" s="188"/>
      <c r="H2" s="188"/>
      <c r="I2" s="188"/>
      <c r="J2" s="188"/>
      <c r="K2" s="188"/>
      <c r="L2" s="188"/>
    </row>
    <row r="3" spans="2:12" ht="15" customHeight="1" x14ac:dyDescent="0.25">
      <c r="B3" s="188" t="s">
        <v>1024</v>
      </c>
      <c r="C3" s="188"/>
      <c r="D3" s="188"/>
      <c r="E3" s="188"/>
      <c r="F3" s="188"/>
      <c r="G3" s="188"/>
      <c r="H3" s="188"/>
      <c r="I3" s="188"/>
      <c r="J3" s="188"/>
      <c r="K3" s="188"/>
      <c r="L3" s="188"/>
    </row>
    <row r="4" spans="2:12" ht="15" customHeight="1" x14ac:dyDescent="0.2"/>
    <row r="5" spans="2:12"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row>
    <row r="6" spans="2:12" s="112" customFormat="1" ht="15" customHeight="1" x14ac:dyDescent="0.2">
      <c r="B6" s="189"/>
      <c r="C6" s="190"/>
      <c r="D6" s="183"/>
      <c r="E6" s="183"/>
      <c r="F6" s="183"/>
      <c r="G6" s="187"/>
      <c r="H6" s="183"/>
      <c r="I6" s="183"/>
      <c r="J6" s="183"/>
      <c r="K6" s="183"/>
      <c r="L6" s="183"/>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ht="15" hidden="1" customHeight="1" x14ac:dyDescent="0.2">
      <c r="B9" s="115" t="s">
        <v>706</v>
      </c>
      <c r="C9" s="116" t="s">
        <v>707</v>
      </c>
      <c r="D9" s="20">
        <v>0</v>
      </c>
      <c r="E9" s="20">
        <v>0</v>
      </c>
      <c r="F9" s="20">
        <v>0</v>
      </c>
      <c r="G9" s="20">
        <v>0</v>
      </c>
      <c r="H9" s="20">
        <f>+D9+E9+F9-G9</f>
        <v>0</v>
      </c>
      <c r="I9" s="20">
        <v>0</v>
      </c>
      <c r="J9" s="20">
        <v>0</v>
      </c>
      <c r="K9" s="20">
        <f>+I9+J9</f>
        <v>0</v>
      </c>
      <c r="L9" s="20">
        <f>+H9-K9</f>
        <v>0</v>
      </c>
    </row>
    <row r="10" spans="2:12"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2"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15" t="s">
        <v>712</v>
      </c>
      <c r="C12" s="116" t="s">
        <v>713</v>
      </c>
      <c r="D12" s="20">
        <v>0</v>
      </c>
      <c r="E12" s="20">
        <v>0</v>
      </c>
      <c r="F12" s="20">
        <v>0</v>
      </c>
      <c r="G12" s="20">
        <v>0</v>
      </c>
      <c r="H12" s="20">
        <f>+D12+E12+F12-G12</f>
        <v>0</v>
      </c>
      <c r="I12" s="20">
        <v>0</v>
      </c>
      <c r="J12" s="20">
        <v>0</v>
      </c>
      <c r="K12" s="20">
        <f>+I12+J12</f>
        <v>0</v>
      </c>
      <c r="L12" s="20">
        <f>+H12-K12</f>
        <v>0</v>
      </c>
    </row>
    <row r="13" spans="2:12" ht="15" hidden="1" customHeight="1" x14ac:dyDescent="0.2">
      <c r="B13" s="115" t="s">
        <v>714</v>
      </c>
      <c r="C13" s="116" t="s">
        <v>715</v>
      </c>
      <c r="D13" s="20">
        <v>0</v>
      </c>
      <c r="E13" s="20">
        <v>0</v>
      </c>
      <c r="F13" s="20">
        <v>0</v>
      </c>
      <c r="G13" s="20">
        <v>0</v>
      </c>
      <c r="H13" s="20">
        <f>+D13+E13+F13-G13</f>
        <v>0</v>
      </c>
      <c r="I13" s="20">
        <v>0</v>
      </c>
      <c r="J13" s="20">
        <v>0</v>
      </c>
      <c r="K13" s="20">
        <f>+I13+J13</f>
        <v>0</v>
      </c>
      <c r="L13" s="2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ht="15" hidden="1" customHeight="1" x14ac:dyDescent="0.2">
      <c r="B15" s="115" t="s">
        <v>718</v>
      </c>
      <c r="C15" s="116" t="s">
        <v>719</v>
      </c>
      <c r="D15" s="20">
        <v>0</v>
      </c>
      <c r="E15" s="20">
        <v>0</v>
      </c>
      <c r="F15" s="20">
        <v>0</v>
      </c>
      <c r="G15" s="20">
        <v>0</v>
      </c>
      <c r="H15" s="20">
        <f>+D15+E15+F15-G15</f>
        <v>0</v>
      </c>
      <c r="I15" s="20">
        <v>0</v>
      </c>
      <c r="J15" s="20">
        <v>0</v>
      </c>
      <c r="K15" s="20">
        <f>+I15+J15</f>
        <v>0</v>
      </c>
      <c r="L15" s="20">
        <f>+H15-K15</f>
        <v>0</v>
      </c>
    </row>
    <row r="16" spans="2:12"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2"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2"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2" s="112" customFormat="1" ht="15" hidden="1" customHeight="1" x14ac:dyDescent="0.2">
      <c r="B23" s="113" t="s">
        <v>734</v>
      </c>
      <c r="C23" s="114" t="s">
        <v>735</v>
      </c>
      <c r="D23" s="67">
        <f t="shared" ref="D23:L23" si="6">+D24+D26+D29+D33+D37+D39+D41+D46+D48</f>
        <v>0</v>
      </c>
      <c r="E23" s="67">
        <f t="shared" si="6"/>
        <v>0</v>
      </c>
      <c r="F23" s="67">
        <f t="shared" si="6"/>
        <v>0</v>
      </c>
      <c r="G23" s="67">
        <f t="shared" si="6"/>
        <v>0</v>
      </c>
      <c r="H23" s="67">
        <f t="shared" si="6"/>
        <v>0</v>
      </c>
      <c r="I23" s="67">
        <f t="shared" si="6"/>
        <v>0</v>
      </c>
      <c r="J23" s="67">
        <f t="shared" si="6"/>
        <v>0</v>
      </c>
      <c r="K23" s="67">
        <f t="shared" si="6"/>
        <v>0</v>
      </c>
      <c r="L23" s="67">
        <f t="shared" si="6"/>
        <v>0</v>
      </c>
    </row>
    <row r="24" spans="2:12" s="121" customFormat="1" ht="15" hidden="1" customHeight="1" x14ac:dyDescent="0.2">
      <c r="B24" s="113" t="s">
        <v>736</v>
      </c>
      <c r="C24" s="114" t="s">
        <v>291</v>
      </c>
      <c r="D24" s="67">
        <f t="shared" ref="D24:J24" si="7">+D25</f>
        <v>0</v>
      </c>
      <c r="E24" s="67">
        <f t="shared" si="7"/>
        <v>0</v>
      </c>
      <c r="F24" s="67">
        <f t="shared" si="7"/>
        <v>0</v>
      </c>
      <c r="G24" s="67">
        <f t="shared" si="7"/>
        <v>0</v>
      </c>
      <c r="H24" s="67">
        <f t="shared" si="7"/>
        <v>0</v>
      </c>
      <c r="I24" s="67">
        <f t="shared" si="7"/>
        <v>0</v>
      </c>
      <c r="J24" s="67">
        <f t="shared" si="7"/>
        <v>0</v>
      </c>
      <c r="K24" s="67">
        <f>+I24+J24</f>
        <v>0</v>
      </c>
      <c r="L24" s="67">
        <f>+H24-K24</f>
        <v>0</v>
      </c>
    </row>
    <row r="25" spans="2:12" s="112" customFormat="1" ht="15" hidden="1" customHeight="1" x14ac:dyDescent="0.2">
      <c r="B25" s="117" t="s">
        <v>737</v>
      </c>
      <c r="C25" s="118" t="s">
        <v>738</v>
      </c>
      <c r="D25" s="70">
        <v>0</v>
      </c>
      <c r="E25" s="70">
        <v>0</v>
      </c>
      <c r="F25" s="70">
        <v>0</v>
      </c>
      <c r="G25" s="70">
        <v>0</v>
      </c>
      <c r="H25" s="70">
        <f>+D25+E25+F25-G25</f>
        <v>0</v>
      </c>
      <c r="I25" s="70">
        <v>0</v>
      </c>
      <c r="J25" s="70">
        <v>0</v>
      </c>
      <c r="K25" s="70">
        <f>+I25+J25</f>
        <v>0</v>
      </c>
      <c r="L25" s="70">
        <f>+H25-K25</f>
        <v>0</v>
      </c>
    </row>
    <row r="26" spans="2:12"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15" t="s">
        <v>741</v>
      </c>
      <c r="C27" s="116" t="s">
        <v>742</v>
      </c>
      <c r="D27" s="20">
        <v>0</v>
      </c>
      <c r="E27" s="20">
        <v>0</v>
      </c>
      <c r="F27" s="20">
        <v>0</v>
      </c>
      <c r="G27" s="20">
        <v>0</v>
      </c>
      <c r="H27" s="20">
        <f>+D27+E27+F27-G27</f>
        <v>0</v>
      </c>
      <c r="I27" s="20">
        <v>0</v>
      </c>
      <c r="J27" s="20">
        <v>0</v>
      </c>
      <c r="K27" s="20">
        <f>+I27+J27</f>
        <v>0</v>
      </c>
      <c r="L27" s="20">
        <f>+H27-K27</f>
        <v>0</v>
      </c>
    </row>
    <row r="28" spans="2:12" ht="15" hidden="1" customHeight="1" x14ac:dyDescent="0.2">
      <c r="B28" s="115" t="s">
        <v>743</v>
      </c>
      <c r="C28" s="116" t="s">
        <v>744</v>
      </c>
      <c r="D28" s="20">
        <v>0</v>
      </c>
      <c r="E28" s="20">
        <v>0</v>
      </c>
      <c r="F28" s="20">
        <v>0</v>
      </c>
      <c r="G28" s="20">
        <v>0</v>
      </c>
      <c r="H28" s="20">
        <f>+D28+E28+F28-G28</f>
        <v>0</v>
      </c>
      <c r="I28" s="20">
        <v>0</v>
      </c>
      <c r="J28" s="20">
        <v>0</v>
      </c>
      <c r="K28" s="20">
        <f>+I28+J28</f>
        <v>0</v>
      </c>
      <c r="L28" s="20">
        <f>+H28-K28</f>
        <v>0</v>
      </c>
    </row>
    <row r="29" spans="2:12"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ht="15" hidden="1" customHeight="1" x14ac:dyDescent="0.2">
      <c r="B30" s="115" t="s">
        <v>747</v>
      </c>
      <c r="C30" s="116" t="s">
        <v>748</v>
      </c>
      <c r="D30" s="20">
        <v>0</v>
      </c>
      <c r="E30" s="20">
        <v>0</v>
      </c>
      <c r="F30" s="20">
        <v>0</v>
      </c>
      <c r="G30" s="20">
        <v>0</v>
      </c>
      <c r="H30" s="20">
        <f>+D30+E30+F30-G30</f>
        <v>0</v>
      </c>
      <c r="I30" s="20">
        <v>0</v>
      </c>
      <c r="J30" s="20">
        <v>0</v>
      </c>
      <c r="K30" s="20">
        <f>+I30+J30</f>
        <v>0</v>
      </c>
      <c r="L30" s="20">
        <f>+H30-K30</f>
        <v>0</v>
      </c>
    </row>
    <row r="31" spans="2:12"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2" ht="15" hidden="1" customHeight="1" x14ac:dyDescent="0.2">
      <c r="B32" s="116" t="s">
        <v>751</v>
      </c>
      <c r="C32" s="111" t="s">
        <v>752</v>
      </c>
      <c r="D32" s="20">
        <v>0</v>
      </c>
      <c r="E32" s="20">
        <v>0</v>
      </c>
      <c r="F32" s="20">
        <v>0</v>
      </c>
      <c r="G32" s="20">
        <v>0</v>
      </c>
      <c r="H32" s="20">
        <f>+D32+E32+F32-G32</f>
        <v>0</v>
      </c>
      <c r="I32" s="20">
        <v>0</v>
      </c>
      <c r="J32" s="20">
        <v>0</v>
      </c>
      <c r="K32" s="20">
        <f>+I32+J32</f>
        <v>0</v>
      </c>
      <c r="L32" s="20">
        <f>+H32-K32</f>
        <v>0</v>
      </c>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931</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row>
    <row r="50" spans="2:12"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row>
    <row r="51" spans="2:12"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2"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2"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2"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2"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2"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2" s="112" customFormat="1" ht="15" hidden="1" customHeight="1" x14ac:dyDescent="0.2">
      <c r="B58" s="123" t="s">
        <v>797</v>
      </c>
      <c r="C58" s="118" t="s">
        <v>798</v>
      </c>
      <c r="D58" s="70">
        <v>0</v>
      </c>
      <c r="E58" s="70">
        <v>0</v>
      </c>
      <c r="F58" s="70">
        <v>0</v>
      </c>
      <c r="G58" s="70">
        <v>0</v>
      </c>
      <c r="H58" s="70">
        <f t="shared" si="21"/>
        <v>0</v>
      </c>
      <c r="I58" s="70">
        <v>0</v>
      </c>
      <c r="J58" s="71">
        <v>0</v>
      </c>
      <c r="K58" s="70">
        <f t="shared" si="22"/>
        <v>0</v>
      </c>
      <c r="L58" s="70">
        <f t="shared" si="23"/>
        <v>0</v>
      </c>
    </row>
    <row r="59" spans="2:12" s="112" customFormat="1" ht="15" hidden="1" customHeight="1" x14ac:dyDescent="0.2">
      <c r="B59" s="123" t="s">
        <v>932</v>
      </c>
      <c r="C59" s="118" t="s">
        <v>933</v>
      </c>
      <c r="D59" s="70">
        <v>0</v>
      </c>
      <c r="E59" s="70">
        <v>0</v>
      </c>
      <c r="F59" s="70">
        <v>0</v>
      </c>
      <c r="G59" s="70">
        <v>0</v>
      </c>
      <c r="H59" s="70">
        <f t="shared" si="21"/>
        <v>0</v>
      </c>
      <c r="I59" s="70">
        <v>0</v>
      </c>
      <c r="J59" s="70">
        <v>0</v>
      </c>
      <c r="K59" s="70">
        <f t="shared" si="22"/>
        <v>0</v>
      </c>
      <c r="L59" s="70">
        <f t="shared" si="23"/>
        <v>0</v>
      </c>
    </row>
    <row r="60" spans="2:12"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2" s="112" customFormat="1" ht="15" hidden="1" customHeight="1" x14ac:dyDescent="0.2">
      <c r="B61" s="123" t="s">
        <v>934</v>
      </c>
      <c r="C61" s="118" t="s">
        <v>935</v>
      </c>
      <c r="D61" s="70">
        <v>0</v>
      </c>
      <c r="E61" s="70">
        <v>0</v>
      </c>
      <c r="F61" s="70">
        <v>0</v>
      </c>
      <c r="G61" s="70">
        <v>0</v>
      </c>
      <c r="H61" s="70">
        <f t="shared" si="21"/>
        <v>0</v>
      </c>
      <c r="I61" s="70">
        <v>0</v>
      </c>
      <c r="J61" s="70">
        <v>0</v>
      </c>
      <c r="K61" s="70">
        <f t="shared" si="22"/>
        <v>0</v>
      </c>
      <c r="L61" s="70">
        <f t="shared" si="23"/>
        <v>0</v>
      </c>
    </row>
    <row r="62" spans="2:12"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2"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2"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row>
    <row r="66" spans="2:12"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row>
    <row r="67" spans="2:12"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2"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row>
    <row r="70" spans="2:12"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2"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2"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row>
    <row r="73" spans="2:12"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2" s="112" customFormat="1" ht="15" customHeight="1" x14ac:dyDescent="0.2">
      <c r="B74" s="113" t="s">
        <v>825</v>
      </c>
      <c r="C74" s="114" t="s">
        <v>826</v>
      </c>
      <c r="D74" s="67">
        <f t="shared" ref="D74:L74" si="29">+D75+D80</f>
        <v>8496750</v>
      </c>
      <c r="E74" s="67">
        <f t="shared" si="29"/>
        <v>0</v>
      </c>
      <c r="F74" s="67">
        <f t="shared" si="29"/>
        <v>0</v>
      </c>
      <c r="G74" s="67">
        <f t="shared" si="29"/>
        <v>0</v>
      </c>
      <c r="H74" s="67">
        <f t="shared" si="29"/>
        <v>8496750</v>
      </c>
      <c r="I74" s="67">
        <f t="shared" si="29"/>
        <v>0</v>
      </c>
      <c r="J74" s="30">
        <f t="shared" si="29"/>
        <v>0</v>
      </c>
      <c r="K74" s="67">
        <f t="shared" si="29"/>
        <v>0</v>
      </c>
      <c r="L74" s="67">
        <f t="shared" si="29"/>
        <v>8496750</v>
      </c>
    </row>
    <row r="75" spans="2:12"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row>
    <row r="76" spans="2:12" ht="15" hidden="1" customHeight="1" x14ac:dyDescent="0.2">
      <c r="B76" s="115" t="s">
        <v>829</v>
      </c>
      <c r="C76" s="116" t="s">
        <v>830</v>
      </c>
      <c r="D76" s="20">
        <v>0</v>
      </c>
      <c r="E76" s="20">
        <v>0</v>
      </c>
      <c r="F76" s="20">
        <v>0</v>
      </c>
      <c r="G76" s="20">
        <v>0</v>
      </c>
      <c r="H76" s="20">
        <f>+D76+E76+F76-G76</f>
        <v>0</v>
      </c>
      <c r="I76" s="20">
        <v>0</v>
      </c>
      <c r="J76" s="20">
        <v>0</v>
      </c>
      <c r="K76" s="20">
        <f>+I76+J76</f>
        <v>0</v>
      </c>
      <c r="L76" s="20">
        <f>+H76-K76</f>
        <v>0</v>
      </c>
    </row>
    <row r="77" spans="2:12" ht="15" hidden="1" customHeight="1" x14ac:dyDescent="0.2">
      <c r="B77" s="115" t="s">
        <v>831</v>
      </c>
      <c r="C77" s="116" t="s">
        <v>832</v>
      </c>
      <c r="D77" s="20">
        <v>0</v>
      </c>
      <c r="E77" s="20">
        <v>0</v>
      </c>
      <c r="F77" s="20">
        <v>0</v>
      </c>
      <c r="G77" s="20">
        <v>0</v>
      </c>
      <c r="H77" s="20">
        <f>+D77+E77+F77-G77</f>
        <v>0</v>
      </c>
      <c r="I77" s="20">
        <v>0</v>
      </c>
      <c r="J77" s="20">
        <v>0</v>
      </c>
      <c r="K77" s="20">
        <f>+I77+J77</f>
        <v>0</v>
      </c>
      <c r="L77" s="20">
        <f>+H77-K77</f>
        <v>0</v>
      </c>
    </row>
    <row r="78" spans="2:12" s="112" customFormat="1" ht="15" hidden="1" customHeight="1" x14ac:dyDescent="0.2">
      <c r="B78" s="117" t="s">
        <v>936</v>
      </c>
      <c r="C78" s="118" t="s">
        <v>937</v>
      </c>
      <c r="D78" s="70">
        <v>0</v>
      </c>
      <c r="E78" s="70">
        <v>0</v>
      </c>
      <c r="F78" s="70">
        <v>0</v>
      </c>
      <c r="G78" s="70">
        <v>0</v>
      </c>
      <c r="H78" s="70">
        <f>+D78+E78+F78-G78</f>
        <v>0</v>
      </c>
      <c r="I78" s="70">
        <v>0</v>
      </c>
      <c r="J78" s="70">
        <v>0</v>
      </c>
      <c r="K78" s="70">
        <f>+I78+J78</f>
        <v>0</v>
      </c>
      <c r="L78" s="70">
        <f>+H78-K78</f>
        <v>0</v>
      </c>
    </row>
    <row r="79" spans="2:12" ht="15" hidden="1" customHeight="1" x14ac:dyDescent="0.2">
      <c r="B79" s="115" t="s">
        <v>833</v>
      </c>
      <c r="C79" s="116" t="s">
        <v>834</v>
      </c>
      <c r="D79" s="20">
        <v>0</v>
      </c>
      <c r="E79" s="20">
        <v>0</v>
      </c>
      <c r="F79" s="20">
        <v>0</v>
      </c>
      <c r="G79" s="20">
        <v>0</v>
      </c>
      <c r="H79" s="20">
        <f>+D79+E79+F79-G79</f>
        <v>0</v>
      </c>
      <c r="I79" s="20">
        <v>0</v>
      </c>
      <c r="J79" s="20">
        <v>0</v>
      </c>
      <c r="K79" s="20">
        <f>+I79+J79</f>
        <v>0</v>
      </c>
      <c r="L79" s="20">
        <f>+H79-K79</f>
        <v>0</v>
      </c>
    </row>
    <row r="80" spans="2:12" s="112" customFormat="1" ht="15" customHeight="1" x14ac:dyDescent="0.2">
      <c r="B80" s="113" t="s">
        <v>884</v>
      </c>
      <c r="C80" s="114" t="s">
        <v>885</v>
      </c>
      <c r="D80" s="67">
        <f t="shared" ref="D80:L80" si="31">SUM(D81:D82)</f>
        <v>8496750</v>
      </c>
      <c r="E80" s="67">
        <f t="shared" si="31"/>
        <v>0</v>
      </c>
      <c r="F80" s="67">
        <f t="shared" si="31"/>
        <v>0</v>
      </c>
      <c r="G80" s="67">
        <f t="shared" si="31"/>
        <v>0</v>
      </c>
      <c r="H80" s="67">
        <f t="shared" si="31"/>
        <v>8496750</v>
      </c>
      <c r="I80" s="67">
        <f t="shared" si="31"/>
        <v>0</v>
      </c>
      <c r="J80" s="30">
        <f t="shared" si="31"/>
        <v>0</v>
      </c>
      <c r="K80" s="67">
        <f t="shared" si="31"/>
        <v>0</v>
      </c>
      <c r="L80" s="67">
        <f t="shared" si="31"/>
        <v>8496750</v>
      </c>
    </row>
    <row r="81" spans="2:12" s="112" customFormat="1" ht="15" hidden="1" customHeight="1" x14ac:dyDescent="0.2">
      <c r="B81" s="117" t="s">
        <v>938</v>
      </c>
      <c r="C81" s="118" t="s">
        <v>939</v>
      </c>
      <c r="D81" s="70">
        <v>0</v>
      </c>
      <c r="E81" s="70">
        <v>0</v>
      </c>
      <c r="F81" s="70">
        <v>0</v>
      </c>
      <c r="G81" s="70">
        <v>0</v>
      </c>
      <c r="H81" s="70">
        <f>+D81+E81+F81-G81</f>
        <v>0</v>
      </c>
      <c r="I81" s="70">
        <v>0</v>
      </c>
      <c r="J81" s="70">
        <v>0</v>
      </c>
      <c r="K81" s="70">
        <f>+I81+J81</f>
        <v>0</v>
      </c>
      <c r="L81" s="70">
        <f>+H81-K81</f>
        <v>0</v>
      </c>
    </row>
    <row r="82" spans="2:12" s="112" customFormat="1" ht="15" customHeight="1" x14ac:dyDescent="0.2">
      <c r="B82" s="117" t="s">
        <v>940</v>
      </c>
      <c r="C82" s="118" t="s">
        <v>941</v>
      </c>
      <c r="D82" s="70">
        <f>+'[1]Prog.III-Recursos 8114-9329'!$D$53</f>
        <v>8496750</v>
      </c>
      <c r="E82" s="70">
        <v>0</v>
      </c>
      <c r="F82" s="70">
        <v>0</v>
      </c>
      <c r="G82" s="70">
        <v>0</v>
      </c>
      <c r="H82" s="70">
        <f>+D82+E82+F82-G82</f>
        <v>8496750</v>
      </c>
      <c r="I82" s="70">
        <v>0</v>
      </c>
      <c r="J82" s="71">
        <v>0</v>
      </c>
      <c r="K82" s="70">
        <f>+I82+J82</f>
        <v>0</v>
      </c>
      <c r="L82" s="70">
        <f>+H82-K82</f>
        <v>8496750</v>
      </c>
    </row>
    <row r="83" spans="2:12"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2"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16" t="s">
        <v>855</v>
      </c>
      <c r="C98" s="116" t="s">
        <v>856</v>
      </c>
      <c r="D98" s="20">
        <v>0</v>
      </c>
      <c r="E98" s="20">
        <v>0</v>
      </c>
      <c r="F98" s="20">
        <v>0</v>
      </c>
      <c r="G98" s="20">
        <v>0</v>
      </c>
      <c r="H98" s="20">
        <f>+D98+E98+F98-G98</f>
        <v>0</v>
      </c>
      <c r="I98" s="20">
        <v>0</v>
      </c>
      <c r="J98" s="20">
        <v>0</v>
      </c>
      <c r="K98" s="20">
        <f>+I98+J98</f>
        <v>0</v>
      </c>
      <c r="L98" s="20">
        <f>+H98-K98</f>
        <v>0</v>
      </c>
    </row>
    <row r="99" spans="2:12"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row>
    <row r="103" spans="2:12" s="112" customFormat="1" ht="15" customHeight="1" x14ac:dyDescent="0.2">
      <c r="B103" s="129"/>
      <c r="C103" s="118"/>
      <c r="D103" s="70"/>
      <c r="E103" s="70"/>
      <c r="F103" s="70"/>
      <c r="G103" s="70"/>
      <c r="H103" s="70"/>
      <c r="I103" s="70"/>
      <c r="J103" s="70"/>
      <c r="K103" s="70"/>
      <c r="L103" s="70"/>
    </row>
    <row r="104" spans="2:12" s="133" customFormat="1" ht="15" customHeight="1" x14ac:dyDescent="0.2">
      <c r="B104" s="131"/>
      <c r="C104" s="132" t="s">
        <v>865</v>
      </c>
      <c r="D104" s="30">
        <f t="shared" ref="D104:L104" si="40">+D7+D23+D51+D74+D83+D99</f>
        <v>8496750</v>
      </c>
      <c r="E104" s="30">
        <f t="shared" si="40"/>
        <v>0</v>
      </c>
      <c r="F104" s="30">
        <f t="shared" si="40"/>
        <v>0</v>
      </c>
      <c r="G104" s="30">
        <f t="shared" si="40"/>
        <v>0</v>
      </c>
      <c r="H104" s="30">
        <f t="shared" si="40"/>
        <v>8496750</v>
      </c>
      <c r="I104" s="30">
        <f t="shared" si="40"/>
        <v>0</v>
      </c>
      <c r="J104" s="30">
        <f t="shared" si="40"/>
        <v>0</v>
      </c>
      <c r="K104" s="30">
        <f t="shared" si="40"/>
        <v>0</v>
      </c>
      <c r="L104" s="30">
        <f t="shared" si="40"/>
        <v>8496750</v>
      </c>
    </row>
    <row r="105" spans="2:12" s="112" customFormat="1" ht="15" hidden="1" customHeight="1" x14ac:dyDescent="0.2">
      <c r="D105" s="134"/>
      <c r="E105" s="134">
        <f>+E104-[28]Egresos!$D$74</f>
        <v>-31375700</v>
      </c>
      <c r="F105" s="134"/>
      <c r="G105" s="134"/>
      <c r="H105" s="134">
        <f>+D104+E104+F104-G104-H104</f>
        <v>0</v>
      </c>
      <c r="J105" s="134"/>
      <c r="K105" s="134">
        <f>+K104-'[14]III-02-30 Camino Las Caprinos'!$D$923</f>
        <v>0</v>
      </c>
      <c r="L105" s="134">
        <f>+L104-'[14]III-02-30 Camino Las Caprinos'!$D$924</f>
        <v>-22878950</v>
      </c>
    </row>
    <row r="106" spans="2:12" ht="15" customHeight="1" x14ac:dyDescent="0.2">
      <c r="D106" s="32">
        <f>+D104-'[1]Prog.III-Recursos 8114-9329'!$D$54</f>
        <v>0</v>
      </c>
      <c r="E106" s="135"/>
      <c r="G106" s="36">
        <f>+F104-G104</f>
        <v>0</v>
      </c>
      <c r="H106" s="32">
        <f>+D104+E104+F104-G104-H104</f>
        <v>0</v>
      </c>
    </row>
    <row r="107" spans="2:12" ht="15" customHeight="1" x14ac:dyDescent="0.2">
      <c r="E107" s="135"/>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spans="6:6" ht="15" customHeight="1" x14ac:dyDescent="0.2"/>
    <row r="114" spans="6:6" ht="15" customHeight="1" x14ac:dyDescent="0.2"/>
    <row r="115" spans="6:6" ht="15" customHeight="1" x14ac:dyDescent="0.2"/>
    <row r="116" spans="6:6" ht="15" customHeight="1" x14ac:dyDescent="0.2"/>
    <row r="117" spans="6:6" ht="15" customHeight="1" x14ac:dyDescent="0.2"/>
    <row r="118" spans="6:6" ht="15" customHeight="1" x14ac:dyDescent="0.2"/>
    <row r="119" spans="6:6" ht="15" customHeight="1" x14ac:dyDescent="0.2"/>
    <row r="120" spans="6:6" ht="15" customHeight="1" x14ac:dyDescent="0.2"/>
    <row r="121" spans="6:6" ht="15" customHeight="1" x14ac:dyDescent="0.2"/>
    <row r="122" spans="6:6" ht="15" customHeight="1" x14ac:dyDescent="0.2"/>
    <row r="123" spans="6:6" ht="15" customHeight="1" x14ac:dyDescent="0.2"/>
    <row r="124" spans="6:6" ht="15" customHeight="1" x14ac:dyDescent="0.2"/>
    <row r="125" spans="6:6" ht="15" customHeight="1" x14ac:dyDescent="0.2"/>
    <row r="126" spans="6:6" ht="15" customHeight="1" x14ac:dyDescent="0.2">
      <c r="F126" s="32"/>
    </row>
    <row r="127" spans="6:6" ht="15" customHeight="1" x14ac:dyDescent="0.2"/>
    <row r="128" spans="6:6"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4,316,7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I58 K58:L58"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codeName="Hoja22"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G143" sqref="G143"/>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6384" width="11.42578125" style="111"/>
  </cols>
  <sheetData>
    <row r="1" spans="2:13" ht="15" customHeight="1" x14ac:dyDescent="0.2"/>
    <row r="2" spans="2:13" ht="15" customHeight="1" x14ac:dyDescent="0.25">
      <c r="B2" s="188" t="s">
        <v>690</v>
      </c>
      <c r="C2" s="188"/>
      <c r="D2" s="188"/>
      <c r="E2" s="188"/>
      <c r="F2" s="188"/>
      <c r="G2" s="188"/>
      <c r="H2" s="188"/>
      <c r="I2" s="188"/>
      <c r="J2" s="188"/>
      <c r="K2" s="188"/>
      <c r="L2" s="188"/>
    </row>
    <row r="3" spans="2:13" ht="15" customHeight="1" x14ac:dyDescent="0.25">
      <c r="B3" s="188" t="s">
        <v>1025</v>
      </c>
      <c r="C3" s="188"/>
      <c r="D3" s="188"/>
      <c r="E3" s="188"/>
      <c r="F3" s="188"/>
      <c r="G3" s="188"/>
      <c r="H3" s="188"/>
      <c r="I3" s="188"/>
      <c r="J3" s="188"/>
      <c r="K3" s="188"/>
      <c r="L3" s="188"/>
    </row>
    <row r="4" spans="2:13" ht="15" customHeight="1" x14ac:dyDescent="0.2"/>
    <row r="5" spans="2:13"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c r="M5" s="110"/>
    </row>
    <row r="6" spans="2:13" s="112" customFormat="1" ht="15" customHeight="1" x14ac:dyDescent="0.2">
      <c r="B6" s="189"/>
      <c r="C6" s="190"/>
      <c r="D6" s="183"/>
      <c r="E6" s="183"/>
      <c r="F6" s="183"/>
      <c r="G6" s="187"/>
      <c r="H6" s="183"/>
      <c r="I6" s="183"/>
      <c r="J6" s="183"/>
      <c r="K6" s="183"/>
      <c r="L6" s="183"/>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728</v>
      </c>
      <c r="C20" s="114"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730</v>
      </c>
      <c r="C21" s="118" t="s">
        <v>731</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732</v>
      </c>
      <c r="C22" s="118" t="s">
        <v>733</v>
      </c>
      <c r="D22" s="70">
        <v>0</v>
      </c>
      <c r="E22" s="70">
        <v>0</v>
      </c>
      <c r="F22" s="70">
        <v>0</v>
      </c>
      <c r="G22" s="70">
        <v>0</v>
      </c>
      <c r="H22" s="70">
        <f>+D22+E22+F22-G22</f>
        <v>0</v>
      </c>
      <c r="I22" s="70">
        <v>0</v>
      </c>
      <c r="J22" s="70">
        <v>0</v>
      </c>
      <c r="K22" s="70">
        <f>+I22+J22</f>
        <v>0</v>
      </c>
      <c r="L22" s="70">
        <f>+H22-K22</f>
        <v>0</v>
      </c>
    </row>
    <row r="23" spans="2:14" s="112" customFormat="1" ht="15" customHeight="1" x14ac:dyDescent="0.2">
      <c r="B23" s="113" t="s">
        <v>734</v>
      </c>
      <c r="C23" s="114" t="s">
        <v>735</v>
      </c>
      <c r="D23" s="67">
        <f t="shared" ref="D23:L23" si="6">+D24+D26+D29+D33+D37+D39+D41+D46+D48</f>
        <v>6172152</v>
      </c>
      <c r="E23" s="67">
        <f t="shared" si="6"/>
        <v>0</v>
      </c>
      <c r="F23" s="67">
        <f t="shared" si="6"/>
        <v>0</v>
      </c>
      <c r="G23" s="67">
        <f t="shared" si="6"/>
        <v>0</v>
      </c>
      <c r="H23" s="67">
        <f t="shared" si="6"/>
        <v>6172152</v>
      </c>
      <c r="I23" s="67">
        <f t="shared" si="6"/>
        <v>0</v>
      </c>
      <c r="J23" s="67">
        <f t="shared" si="6"/>
        <v>0</v>
      </c>
      <c r="K23" s="67">
        <f t="shared" si="6"/>
        <v>0</v>
      </c>
      <c r="L23" s="67">
        <f t="shared" si="6"/>
        <v>6172152</v>
      </c>
      <c r="M23" s="110"/>
    </row>
    <row r="24" spans="2:14" s="121" customFormat="1" ht="15" customHeight="1" x14ac:dyDescent="0.2">
      <c r="B24" s="113" t="s">
        <v>736</v>
      </c>
      <c r="C24" s="114" t="s">
        <v>291</v>
      </c>
      <c r="D24" s="67">
        <f t="shared" ref="D24:J24" si="7">+D25</f>
        <v>6172152</v>
      </c>
      <c r="E24" s="67">
        <f t="shared" si="7"/>
        <v>0</v>
      </c>
      <c r="F24" s="67">
        <f t="shared" si="7"/>
        <v>0</v>
      </c>
      <c r="G24" s="67">
        <f t="shared" si="7"/>
        <v>0</v>
      </c>
      <c r="H24" s="67">
        <f t="shared" si="7"/>
        <v>6172152</v>
      </c>
      <c r="I24" s="67">
        <f t="shared" si="7"/>
        <v>0</v>
      </c>
      <c r="J24" s="67">
        <f t="shared" si="7"/>
        <v>0</v>
      </c>
      <c r="K24" s="67">
        <f>+I24+J24</f>
        <v>0</v>
      </c>
      <c r="L24" s="67">
        <f>+H24-K24</f>
        <v>6172152</v>
      </c>
      <c r="M24" s="159"/>
    </row>
    <row r="25" spans="2:14" s="112" customFormat="1" ht="15" customHeight="1" x14ac:dyDescent="0.2">
      <c r="B25" s="117" t="s">
        <v>737</v>
      </c>
      <c r="C25" s="118" t="s">
        <v>738</v>
      </c>
      <c r="D25" s="70">
        <f>+'[1]Prog.III-Recursos 8114-9329'!$D$59</f>
        <v>6172152</v>
      </c>
      <c r="E25" s="70">
        <v>0</v>
      </c>
      <c r="F25" s="70">
        <v>0</v>
      </c>
      <c r="G25" s="70">
        <v>0</v>
      </c>
      <c r="H25" s="70">
        <f>+D25+E25+F25-G25</f>
        <v>6172152</v>
      </c>
      <c r="I25" s="70">
        <v>0</v>
      </c>
      <c r="J25" s="70">
        <v>0</v>
      </c>
      <c r="K25" s="70">
        <f>+I25+J25</f>
        <v>0</v>
      </c>
      <c r="L25" s="70">
        <f>+H25-K25</f>
        <v>6172152</v>
      </c>
      <c r="M25" s="110">
        <v>0</v>
      </c>
      <c r="N25" s="140">
        <f>+K25-M25</f>
        <v>0</v>
      </c>
    </row>
    <row r="26" spans="2:14" ht="15" hidden="1" customHeight="1" x14ac:dyDescent="0.2">
      <c r="B26" s="119" t="s">
        <v>739</v>
      </c>
      <c r="C26" s="120" t="s">
        <v>740</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c r="M26" s="111"/>
    </row>
    <row r="27" spans="2:14" ht="15" hidden="1" customHeight="1" x14ac:dyDescent="0.2">
      <c r="B27" s="115" t="s">
        <v>741</v>
      </c>
      <c r="C27" s="116" t="s">
        <v>742</v>
      </c>
      <c r="D27" s="20">
        <v>0</v>
      </c>
      <c r="E27" s="20">
        <v>0</v>
      </c>
      <c r="F27" s="20">
        <v>0</v>
      </c>
      <c r="G27" s="20">
        <v>0</v>
      </c>
      <c r="H27" s="20">
        <f>+D27+E27+F27-G27</f>
        <v>0</v>
      </c>
      <c r="I27" s="20">
        <v>0</v>
      </c>
      <c r="J27" s="20">
        <v>0</v>
      </c>
      <c r="K27" s="20">
        <f>+I27+J27</f>
        <v>0</v>
      </c>
      <c r="L27" s="20">
        <f>+H27-K27</f>
        <v>0</v>
      </c>
      <c r="M27" s="111"/>
    </row>
    <row r="28" spans="2:14" ht="15" hidden="1" customHeight="1" x14ac:dyDescent="0.2">
      <c r="B28" s="115" t="s">
        <v>743</v>
      </c>
      <c r="C28" s="116" t="s">
        <v>744</v>
      </c>
      <c r="D28" s="20">
        <v>0</v>
      </c>
      <c r="E28" s="20">
        <v>0</v>
      </c>
      <c r="F28" s="20">
        <v>0</v>
      </c>
      <c r="G28" s="20">
        <v>0</v>
      </c>
      <c r="H28" s="20">
        <f>+D28+E28+F28-G28</f>
        <v>0</v>
      </c>
      <c r="I28" s="20">
        <v>0</v>
      </c>
      <c r="J28" s="20">
        <v>0</v>
      </c>
      <c r="K28" s="20">
        <f>+I28+J28</f>
        <v>0</v>
      </c>
      <c r="L28" s="20">
        <f>+H28-K28</f>
        <v>0</v>
      </c>
      <c r="M28" s="111"/>
    </row>
    <row r="29" spans="2:14" s="112" customFormat="1" ht="15" hidden="1" customHeight="1" x14ac:dyDescent="0.2">
      <c r="B29" s="113" t="s">
        <v>745</v>
      </c>
      <c r="C29" s="114"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4" ht="15" hidden="1" customHeight="1" x14ac:dyDescent="0.2">
      <c r="B30" s="115" t="s">
        <v>747</v>
      </c>
      <c r="C30" s="116" t="s">
        <v>748</v>
      </c>
      <c r="D30" s="20">
        <v>0</v>
      </c>
      <c r="E30" s="20">
        <v>0</v>
      </c>
      <c r="F30" s="20">
        <v>0</v>
      </c>
      <c r="G30" s="20">
        <v>0</v>
      </c>
      <c r="H30" s="20">
        <f>+D30+E30+F30-G30</f>
        <v>0</v>
      </c>
      <c r="I30" s="20">
        <v>0</v>
      </c>
      <c r="J30" s="20">
        <v>0</v>
      </c>
      <c r="K30" s="20">
        <f>+I30+J30</f>
        <v>0</v>
      </c>
      <c r="L30" s="20">
        <f>+H30-K30</f>
        <v>0</v>
      </c>
      <c r="M30" s="111"/>
    </row>
    <row r="31" spans="2:14" s="112" customFormat="1" ht="15" hidden="1" customHeight="1" x14ac:dyDescent="0.2">
      <c r="B31" s="117" t="s">
        <v>749</v>
      </c>
      <c r="C31" s="118" t="s">
        <v>750</v>
      </c>
      <c r="D31" s="70">
        <v>0</v>
      </c>
      <c r="E31" s="70">
        <v>0</v>
      </c>
      <c r="F31" s="70">
        <v>0</v>
      </c>
      <c r="G31" s="70">
        <v>0</v>
      </c>
      <c r="H31" s="70">
        <f>+D31+E31+F31-G31</f>
        <v>0</v>
      </c>
      <c r="I31" s="70">
        <v>0</v>
      </c>
      <c r="J31" s="70">
        <v>0</v>
      </c>
      <c r="K31" s="70">
        <f>+I31+J31</f>
        <v>0</v>
      </c>
      <c r="L31" s="70">
        <f>+H31-K31</f>
        <v>0</v>
      </c>
    </row>
    <row r="32" spans="2:14" ht="15" hidden="1" customHeight="1" x14ac:dyDescent="0.2">
      <c r="B32" s="116" t="s">
        <v>751</v>
      </c>
      <c r="C32" s="111" t="s">
        <v>752</v>
      </c>
      <c r="D32" s="20">
        <v>0</v>
      </c>
      <c r="E32" s="20">
        <v>0</v>
      </c>
      <c r="F32" s="20">
        <v>0</v>
      </c>
      <c r="G32" s="20">
        <v>0</v>
      </c>
      <c r="H32" s="20">
        <f>+D32+E32+F32-G32</f>
        <v>0</v>
      </c>
      <c r="I32" s="20">
        <v>0</v>
      </c>
      <c r="J32" s="20">
        <v>0</v>
      </c>
      <c r="K32" s="20">
        <f>+I32+J32</f>
        <v>0</v>
      </c>
      <c r="L32" s="20">
        <f>+H32-K32</f>
        <v>0</v>
      </c>
      <c r="M32" s="111"/>
    </row>
    <row r="33" spans="2:12" s="112" customFormat="1" ht="15" hidden="1" customHeight="1" x14ac:dyDescent="0.2">
      <c r="B33" s="113" t="s">
        <v>753</v>
      </c>
      <c r="C33" s="114" t="s">
        <v>754</v>
      </c>
      <c r="D33" s="67">
        <f>SUM(D34:D36)</f>
        <v>0</v>
      </c>
      <c r="E33" s="67">
        <f t="shared" ref="E33:L33" si="10">SUM(E34:E36)</f>
        <v>0</v>
      </c>
      <c r="F33" s="67">
        <f t="shared" si="10"/>
        <v>0</v>
      </c>
      <c r="G33" s="67">
        <f t="shared" si="10"/>
        <v>0</v>
      </c>
      <c r="H33" s="67">
        <f t="shared" si="10"/>
        <v>0</v>
      </c>
      <c r="I33" s="67">
        <f t="shared" si="10"/>
        <v>0</v>
      </c>
      <c r="J33" s="67">
        <f t="shared" si="10"/>
        <v>0</v>
      </c>
      <c r="K33" s="67">
        <f t="shared" si="10"/>
        <v>0</v>
      </c>
      <c r="L33" s="67">
        <f t="shared" si="10"/>
        <v>0</v>
      </c>
    </row>
    <row r="34" spans="2:12" s="112" customFormat="1" ht="15" hidden="1" customHeight="1" x14ac:dyDescent="0.2">
      <c r="B34" s="118" t="s">
        <v>755</v>
      </c>
      <c r="C34" s="118" t="s">
        <v>756</v>
      </c>
      <c r="D34" s="70">
        <v>0</v>
      </c>
      <c r="E34" s="70">
        <v>0</v>
      </c>
      <c r="F34" s="70">
        <v>0</v>
      </c>
      <c r="G34" s="70">
        <v>0</v>
      </c>
      <c r="H34" s="70">
        <f>+D34+E34+F34-G34</f>
        <v>0</v>
      </c>
      <c r="I34" s="70">
        <v>0</v>
      </c>
      <c r="J34" s="70">
        <v>0</v>
      </c>
      <c r="K34" s="70">
        <f>+I34+J34</f>
        <v>0</v>
      </c>
      <c r="L34" s="70">
        <f>+H34-K34</f>
        <v>0</v>
      </c>
    </row>
    <row r="35" spans="2:12" s="112" customFormat="1" ht="15" hidden="1" customHeight="1" x14ac:dyDescent="0.2">
      <c r="B35" s="118" t="s">
        <v>879</v>
      </c>
      <c r="C35" s="118" t="s">
        <v>880</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757</v>
      </c>
      <c r="C36" s="118" t="s">
        <v>758</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3" t="s">
        <v>759</v>
      </c>
      <c r="C37" s="114" t="s">
        <v>760</v>
      </c>
      <c r="D37" s="67">
        <f t="shared" ref="D37:L37" si="11">+D38</f>
        <v>0</v>
      </c>
      <c r="E37" s="67">
        <f t="shared" si="11"/>
        <v>0</v>
      </c>
      <c r="F37" s="67">
        <f t="shared" si="11"/>
        <v>0</v>
      </c>
      <c r="G37" s="67">
        <f t="shared" si="11"/>
        <v>0</v>
      </c>
      <c r="H37" s="67">
        <f t="shared" si="11"/>
        <v>0</v>
      </c>
      <c r="I37" s="67">
        <f t="shared" si="11"/>
        <v>0</v>
      </c>
      <c r="J37" s="67">
        <f t="shared" si="11"/>
        <v>0</v>
      </c>
      <c r="K37" s="67">
        <f t="shared" si="11"/>
        <v>0</v>
      </c>
      <c r="L37" s="67">
        <f t="shared" si="11"/>
        <v>0</v>
      </c>
    </row>
    <row r="38" spans="2:12" s="112" customFormat="1" ht="15" hidden="1" customHeight="1" x14ac:dyDescent="0.2">
      <c r="B38" s="117" t="s">
        <v>761</v>
      </c>
      <c r="C38" s="118" t="s">
        <v>762</v>
      </c>
      <c r="D38" s="70">
        <v>0</v>
      </c>
      <c r="E38" s="70">
        <v>0</v>
      </c>
      <c r="F38" s="70">
        <v>0</v>
      </c>
      <c r="G38" s="70">
        <v>0</v>
      </c>
      <c r="H38" s="70">
        <f>+D38+E38+F38-G38</f>
        <v>0</v>
      </c>
      <c r="I38" s="70">
        <v>0</v>
      </c>
      <c r="J38" s="70">
        <v>0</v>
      </c>
      <c r="K38" s="70">
        <f>+I38+J38</f>
        <v>0</v>
      </c>
      <c r="L38" s="70">
        <f>+H38-K38</f>
        <v>0</v>
      </c>
    </row>
    <row r="39" spans="2:12" s="111" customFormat="1" ht="15" hidden="1" customHeight="1" x14ac:dyDescent="0.2">
      <c r="B39" s="119" t="s">
        <v>763</v>
      </c>
      <c r="C39" s="120" t="s">
        <v>764</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111" customFormat="1" ht="15" hidden="1" customHeight="1" x14ac:dyDescent="0.2">
      <c r="B40" s="115" t="s">
        <v>765</v>
      </c>
      <c r="C40" s="116" t="s">
        <v>766</v>
      </c>
      <c r="D40" s="20">
        <v>0</v>
      </c>
      <c r="E40" s="20">
        <v>0</v>
      </c>
      <c r="F40" s="20">
        <v>0</v>
      </c>
      <c r="G40" s="20">
        <v>0</v>
      </c>
      <c r="H40" s="20">
        <f>+D40+E40+F40-G40</f>
        <v>0</v>
      </c>
      <c r="I40" s="20">
        <v>0</v>
      </c>
      <c r="J40" s="20">
        <v>0</v>
      </c>
      <c r="K40" s="20">
        <f>+I40+J40</f>
        <v>0</v>
      </c>
      <c r="L40" s="20">
        <f>+H40-K40</f>
        <v>0</v>
      </c>
    </row>
    <row r="41" spans="2:12" s="112" customFormat="1" ht="15" hidden="1" customHeight="1" x14ac:dyDescent="0.2">
      <c r="B41" s="113" t="s">
        <v>767</v>
      </c>
      <c r="C41" s="114" t="s">
        <v>768</v>
      </c>
      <c r="D41" s="67">
        <f t="shared" ref="D41:L41" si="13">SUM(D42:D45)</f>
        <v>0</v>
      </c>
      <c r="E41" s="67">
        <f t="shared" si="13"/>
        <v>0</v>
      </c>
      <c r="F41" s="67">
        <f t="shared" si="13"/>
        <v>0</v>
      </c>
      <c r="G41" s="67">
        <f t="shared" si="13"/>
        <v>0</v>
      </c>
      <c r="H41" s="67">
        <f t="shared" si="13"/>
        <v>0</v>
      </c>
      <c r="I41" s="67">
        <f t="shared" si="13"/>
        <v>0</v>
      </c>
      <c r="J41" s="67">
        <f t="shared" si="13"/>
        <v>0</v>
      </c>
      <c r="K41" s="67">
        <f t="shared" si="13"/>
        <v>0</v>
      </c>
      <c r="L41" s="67">
        <f t="shared" si="13"/>
        <v>0</v>
      </c>
    </row>
    <row r="42" spans="2:12" s="112" customFormat="1" ht="15" hidden="1" customHeight="1" x14ac:dyDescent="0.2">
      <c r="B42" s="118" t="s">
        <v>883</v>
      </c>
      <c r="C42" s="118" t="s">
        <v>931</v>
      </c>
      <c r="D42" s="70">
        <v>0</v>
      </c>
      <c r="E42" s="70">
        <v>0</v>
      </c>
      <c r="F42" s="70">
        <v>0</v>
      </c>
      <c r="G42" s="70">
        <v>0</v>
      </c>
      <c r="H42" s="70">
        <f>+D42+E42+F42-G42</f>
        <v>0</v>
      </c>
      <c r="I42" s="70">
        <v>0</v>
      </c>
      <c r="J42" s="70">
        <v>0</v>
      </c>
      <c r="K42" s="70">
        <f t="shared" ref="K42:K50" si="14">+I42+J42</f>
        <v>0</v>
      </c>
      <c r="L42" s="70">
        <f t="shared" ref="L42:L50" si="15">+H42-K42</f>
        <v>0</v>
      </c>
    </row>
    <row r="43" spans="2:12" s="112" customFormat="1" ht="15" hidden="1" customHeight="1" x14ac:dyDescent="0.2">
      <c r="B43" s="118" t="s">
        <v>897</v>
      </c>
      <c r="C43" s="118" t="s">
        <v>898</v>
      </c>
      <c r="D43" s="70">
        <v>0</v>
      </c>
      <c r="E43" s="70">
        <v>0</v>
      </c>
      <c r="F43" s="70">
        <v>0</v>
      </c>
      <c r="G43" s="70">
        <v>0</v>
      </c>
      <c r="H43" s="70">
        <f>+D43+E43+F43-G43</f>
        <v>0</v>
      </c>
      <c r="I43" s="70">
        <v>0</v>
      </c>
      <c r="J43" s="70">
        <v>0</v>
      </c>
      <c r="K43" s="70">
        <f>+I43+J43</f>
        <v>0</v>
      </c>
      <c r="L43" s="70">
        <f>+H43-K43</f>
        <v>0</v>
      </c>
    </row>
    <row r="44" spans="2:12" s="111" customFormat="1" ht="15" hidden="1" customHeight="1" x14ac:dyDescent="0.2">
      <c r="B44" s="116" t="s">
        <v>769</v>
      </c>
      <c r="C44" s="116" t="s">
        <v>770</v>
      </c>
      <c r="D44" s="20">
        <v>0</v>
      </c>
      <c r="E44" s="20">
        <v>0</v>
      </c>
      <c r="F44" s="20"/>
      <c r="G44" s="20">
        <v>0</v>
      </c>
      <c r="H44" s="20">
        <f>+D44+E44+F44-G44</f>
        <v>0</v>
      </c>
      <c r="I44" s="20">
        <v>0</v>
      </c>
      <c r="J44" s="20">
        <v>0</v>
      </c>
      <c r="K44" s="20">
        <f t="shared" si="14"/>
        <v>0</v>
      </c>
      <c r="L44" s="20">
        <f t="shared" si="15"/>
        <v>0</v>
      </c>
    </row>
    <row r="45" spans="2:12" s="111" customFormat="1" ht="15" hidden="1" customHeight="1" x14ac:dyDescent="0.2">
      <c r="B45" s="116" t="s">
        <v>771</v>
      </c>
      <c r="C45" s="116" t="s">
        <v>772</v>
      </c>
      <c r="D45" s="20">
        <v>0</v>
      </c>
      <c r="E45" s="20">
        <v>0</v>
      </c>
      <c r="F45" s="20">
        <v>0</v>
      </c>
      <c r="G45" s="20">
        <v>0</v>
      </c>
      <c r="H45" s="20">
        <f>+D45+E45+F45-G45</f>
        <v>0</v>
      </c>
      <c r="I45" s="20">
        <v>0</v>
      </c>
      <c r="J45" s="20">
        <v>0</v>
      </c>
      <c r="K45" s="20">
        <f t="shared" si="14"/>
        <v>0</v>
      </c>
      <c r="L45" s="20">
        <f t="shared" si="15"/>
        <v>0</v>
      </c>
    </row>
    <row r="46" spans="2:12" s="111" customFormat="1" ht="15" hidden="1" customHeight="1" x14ac:dyDescent="0.2">
      <c r="B46" s="119" t="s">
        <v>773</v>
      </c>
      <c r="C46" s="120"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111" customFormat="1" ht="15" hidden="1" customHeight="1" x14ac:dyDescent="0.2">
      <c r="B47" s="115" t="s">
        <v>775</v>
      </c>
      <c r="C47" s="116" t="s">
        <v>776</v>
      </c>
      <c r="D47" s="20">
        <v>0</v>
      </c>
      <c r="E47" s="20">
        <v>0</v>
      </c>
      <c r="F47" s="20">
        <v>0</v>
      </c>
      <c r="G47" s="20">
        <v>0</v>
      </c>
      <c r="H47" s="20">
        <f>+D47+E47+F47-G47</f>
        <v>0</v>
      </c>
      <c r="I47" s="20">
        <v>0</v>
      </c>
      <c r="J47" s="20">
        <v>0</v>
      </c>
      <c r="K47" s="20">
        <f t="shared" si="14"/>
        <v>0</v>
      </c>
      <c r="L47" s="20">
        <f t="shared" si="15"/>
        <v>0</v>
      </c>
    </row>
    <row r="48" spans="2:12" s="111" customFormat="1" ht="15" hidden="1" customHeight="1" x14ac:dyDescent="0.2">
      <c r="B48" s="119" t="s">
        <v>777</v>
      </c>
      <c r="C48" s="120"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15" t="s">
        <v>779</v>
      </c>
      <c r="C49" s="116" t="s">
        <v>780</v>
      </c>
      <c r="D49" s="20">
        <v>0</v>
      </c>
      <c r="E49" s="20">
        <v>0</v>
      </c>
      <c r="F49" s="20">
        <v>0</v>
      </c>
      <c r="G49" s="20">
        <v>0</v>
      </c>
      <c r="H49" s="20">
        <f>+D49+E49+F49-G49</f>
        <v>0</v>
      </c>
      <c r="I49" s="20">
        <v>0</v>
      </c>
      <c r="J49" s="20">
        <v>0</v>
      </c>
      <c r="K49" s="20">
        <f t="shared" si="14"/>
        <v>0</v>
      </c>
      <c r="L49" s="20">
        <f t="shared" si="15"/>
        <v>0</v>
      </c>
      <c r="M49" s="111"/>
    </row>
    <row r="50" spans="2:14" ht="15" hidden="1" customHeight="1" x14ac:dyDescent="0.2">
      <c r="B50" s="115" t="s">
        <v>781</v>
      </c>
      <c r="C50" s="116" t="s">
        <v>782</v>
      </c>
      <c r="D50" s="20">
        <v>0</v>
      </c>
      <c r="E50" s="20">
        <v>0</v>
      </c>
      <c r="F50" s="20">
        <v>0</v>
      </c>
      <c r="G50" s="20">
        <v>0</v>
      </c>
      <c r="H50" s="20">
        <f>+D50+E50+F50-G50</f>
        <v>0</v>
      </c>
      <c r="I50" s="20">
        <v>0</v>
      </c>
      <c r="J50" s="20">
        <v>0</v>
      </c>
      <c r="K50" s="20">
        <f t="shared" si="14"/>
        <v>0</v>
      </c>
      <c r="L50" s="20">
        <f t="shared" si="15"/>
        <v>0</v>
      </c>
      <c r="M50" s="111"/>
    </row>
    <row r="51" spans="2:14" s="112" customFormat="1" ht="15" hidden="1" customHeight="1" x14ac:dyDescent="0.2">
      <c r="B51" s="113" t="s">
        <v>783</v>
      </c>
      <c r="C51" s="114" t="s">
        <v>784</v>
      </c>
      <c r="D51" s="67">
        <f t="shared" ref="D51:L51" si="18">+D52+D56+D64+D67</f>
        <v>0</v>
      </c>
      <c r="E51" s="67">
        <f t="shared" si="18"/>
        <v>0</v>
      </c>
      <c r="F51" s="67">
        <f t="shared" si="18"/>
        <v>0</v>
      </c>
      <c r="G51" s="67">
        <f t="shared" si="18"/>
        <v>0</v>
      </c>
      <c r="H51" s="67">
        <f t="shared" si="18"/>
        <v>0</v>
      </c>
      <c r="I51" s="67">
        <f t="shared" si="18"/>
        <v>0</v>
      </c>
      <c r="J51" s="67">
        <f t="shared" si="18"/>
        <v>0</v>
      </c>
      <c r="K51" s="67">
        <f t="shared" si="18"/>
        <v>0</v>
      </c>
      <c r="L51" s="67">
        <f t="shared" si="18"/>
        <v>0</v>
      </c>
    </row>
    <row r="52" spans="2:14" s="112" customFormat="1" ht="15" hidden="1" customHeight="1" x14ac:dyDescent="0.2">
      <c r="B52" s="113" t="s">
        <v>785</v>
      </c>
      <c r="C52" s="114" t="s">
        <v>786</v>
      </c>
      <c r="D52" s="67">
        <f>SUM(D53:D55)</f>
        <v>0</v>
      </c>
      <c r="E52" s="67">
        <f t="shared" ref="E52:L52" si="19">SUM(E53:E55)</f>
        <v>0</v>
      </c>
      <c r="F52" s="67">
        <f t="shared" si="19"/>
        <v>0</v>
      </c>
      <c r="G52" s="67">
        <f t="shared" si="19"/>
        <v>0</v>
      </c>
      <c r="H52" s="67">
        <f t="shared" si="19"/>
        <v>0</v>
      </c>
      <c r="I52" s="67">
        <f t="shared" si="19"/>
        <v>0</v>
      </c>
      <c r="J52" s="67">
        <f t="shared" si="19"/>
        <v>0</v>
      </c>
      <c r="K52" s="67">
        <f t="shared" si="19"/>
        <v>0</v>
      </c>
      <c r="L52" s="67">
        <f t="shared" si="19"/>
        <v>0</v>
      </c>
    </row>
    <row r="53" spans="2:14" s="112" customFormat="1" ht="15" hidden="1" customHeight="1" x14ac:dyDescent="0.2">
      <c r="B53" s="117" t="s">
        <v>787</v>
      </c>
      <c r="C53" s="118" t="s">
        <v>788</v>
      </c>
      <c r="D53" s="70">
        <v>0</v>
      </c>
      <c r="E53" s="70">
        <v>0</v>
      </c>
      <c r="F53" s="70">
        <v>0</v>
      </c>
      <c r="G53" s="70">
        <v>0</v>
      </c>
      <c r="H53" s="70">
        <f>+D53+E53+F53-G53</f>
        <v>0</v>
      </c>
      <c r="I53" s="70">
        <v>0</v>
      </c>
      <c r="J53" s="70">
        <v>0</v>
      </c>
      <c r="K53" s="70">
        <f>+I53+J53</f>
        <v>0</v>
      </c>
      <c r="L53" s="70">
        <f>+H53-K53</f>
        <v>0</v>
      </c>
    </row>
    <row r="54" spans="2:14" s="112" customFormat="1" ht="15" hidden="1" customHeight="1" x14ac:dyDescent="0.2">
      <c r="B54" s="118" t="s">
        <v>789</v>
      </c>
      <c r="C54" s="118" t="s">
        <v>790</v>
      </c>
      <c r="D54" s="70">
        <v>0</v>
      </c>
      <c r="E54" s="70">
        <v>0</v>
      </c>
      <c r="F54" s="70">
        <v>0</v>
      </c>
      <c r="G54" s="70">
        <v>0</v>
      </c>
      <c r="H54" s="70">
        <f>+D54+E54+F54-G54</f>
        <v>0</v>
      </c>
      <c r="I54" s="70">
        <v>0</v>
      </c>
      <c r="J54" s="70">
        <v>0</v>
      </c>
      <c r="K54" s="70">
        <f>+I54+J54</f>
        <v>0</v>
      </c>
      <c r="L54" s="70">
        <f>+H54-K54</f>
        <v>0</v>
      </c>
    </row>
    <row r="55" spans="2:14" s="112" customFormat="1" ht="15" hidden="1" customHeight="1" x14ac:dyDescent="0.2">
      <c r="B55" s="118" t="s">
        <v>791</v>
      </c>
      <c r="C55" s="118" t="s">
        <v>792</v>
      </c>
      <c r="D55" s="70">
        <v>0</v>
      </c>
      <c r="E55" s="70">
        <v>0</v>
      </c>
      <c r="F55" s="70">
        <v>0</v>
      </c>
      <c r="G55" s="70">
        <v>0</v>
      </c>
      <c r="H55" s="70">
        <f>+D55+E55+F55-G55</f>
        <v>0</v>
      </c>
      <c r="I55" s="70">
        <v>0</v>
      </c>
      <c r="J55" s="70">
        <v>0</v>
      </c>
      <c r="K55" s="70">
        <f>+I55+J55</f>
        <v>0</v>
      </c>
      <c r="L55" s="70">
        <f>+H55-K55</f>
        <v>0</v>
      </c>
    </row>
    <row r="56" spans="2:14" s="112" customFormat="1" ht="15" hidden="1" customHeight="1" x14ac:dyDescent="0.2">
      <c r="B56" s="122" t="s">
        <v>793</v>
      </c>
      <c r="C56" s="114" t="s">
        <v>794</v>
      </c>
      <c r="D56" s="67">
        <f>SUM(D57:D63)</f>
        <v>0</v>
      </c>
      <c r="E56" s="67">
        <f t="shared" ref="E56:L56" si="20">SUM(E57:E63)</f>
        <v>0</v>
      </c>
      <c r="F56" s="67">
        <f t="shared" si="20"/>
        <v>0</v>
      </c>
      <c r="G56" s="67">
        <f t="shared" si="20"/>
        <v>0</v>
      </c>
      <c r="H56" s="67">
        <f t="shared" si="20"/>
        <v>0</v>
      </c>
      <c r="I56" s="67">
        <f t="shared" si="20"/>
        <v>0</v>
      </c>
      <c r="J56" s="67">
        <f t="shared" si="20"/>
        <v>0</v>
      </c>
      <c r="K56" s="67">
        <f t="shared" si="20"/>
        <v>0</v>
      </c>
      <c r="L56" s="67">
        <f t="shared" si="20"/>
        <v>0</v>
      </c>
    </row>
    <row r="57" spans="2:14" s="112" customFormat="1" ht="15" hidden="1" customHeight="1" x14ac:dyDescent="0.2">
      <c r="B57" s="123" t="s">
        <v>795</v>
      </c>
      <c r="C57" s="118" t="s">
        <v>796</v>
      </c>
      <c r="D57" s="70">
        <v>0</v>
      </c>
      <c r="E57" s="70">
        <v>0</v>
      </c>
      <c r="F57" s="70">
        <v>0</v>
      </c>
      <c r="G57" s="70">
        <v>0</v>
      </c>
      <c r="H57" s="70">
        <f t="shared" ref="H57:H63" si="21">+D57+E57+F57-G57</f>
        <v>0</v>
      </c>
      <c r="I57" s="70">
        <v>0</v>
      </c>
      <c r="J57" s="70">
        <v>0</v>
      </c>
      <c r="K57" s="70">
        <f t="shared" ref="K57:K66" si="22">+I57+J57</f>
        <v>0</v>
      </c>
      <c r="L57" s="70">
        <f t="shared" ref="L57:L66" si="23">+H57-K57</f>
        <v>0</v>
      </c>
    </row>
    <row r="58" spans="2:14" s="112" customFormat="1" ht="15" hidden="1" customHeight="1" x14ac:dyDescent="0.2">
      <c r="B58" s="123" t="s">
        <v>797</v>
      </c>
      <c r="C58" s="118" t="s">
        <v>798</v>
      </c>
      <c r="D58" s="70">
        <v>0</v>
      </c>
      <c r="E58" s="70">
        <v>0</v>
      </c>
      <c r="F58" s="70">
        <v>0</v>
      </c>
      <c r="G58" s="70">
        <v>0</v>
      </c>
      <c r="H58" s="70">
        <f t="shared" si="21"/>
        <v>0</v>
      </c>
      <c r="I58" s="70">
        <f>+'[19]III-02-10 MANT-MEJ CAMINOS VARI'!$K$58</f>
        <v>0</v>
      </c>
      <c r="J58" s="70">
        <v>0</v>
      </c>
      <c r="K58" s="70">
        <f t="shared" si="22"/>
        <v>0</v>
      </c>
      <c r="L58" s="70">
        <f t="shared" si="23"/>
        <v>0</v>
      </c>
      <c r="N58" s="140">
        <f>+K58-M58</f>
        <v>0</v>
      </c>
    </row>
    <row r="59" spans="2:14" s="112" customFormat="1" ht="15" hidden="1" customHeight="1" x14ac:dyDescent="0.2">
      <c r="B59" s="123" t="s">
        <v>932</v>
      </c>
      <c r="C59" s="118" t="s">
        <v>933</v>
      </c>
      <c r="D59" s="70">
        <v>0</v>
      </c>
      <c r="E59" s="70">
        <v>0</v>
      </c>
      <c r="F59" s="70">
        <v>0</v>
      </c>
      <c r="G59" s="70">
        <v>0</v>
      </c>
      <c r="H59" s="70">
        <f t="shared" si="21"/>
        <v>0</v>
      </c>
      <c r="I59" s="70">
        <v>0</v>
      </c>
      <c r="J59" s="70">
        <v>0</v>
      </c>
      <c r="K59" s="70">
        <f t="shared" si="22"/>
        <v>0</v>
      </c>
      <c r="L59" s="70">
        <f t="shared" si="23"/>
        <v>0</v>
      </c>
    </row>
    <row r="60" spans="2:14" s="112" customFormat="1" ht="15" hidden="1" customHeight="1" x14ac:dyDescent="0.2">
      <c r="B60" s="123" t="s">
        <v>799</v>
      </c>
      <c r="C60" s="118" t="s">
        <v>800</v>
      </c>
      <c r="D60" s="70">
        <v>0</v>
      </c>
      <c r="E60" s="70">
        <v>0</v>
      </c>
      <c r="F60" s="70">
        <v>0</v>
      </c>
      <c r="G60" s="70">
        <v>0</v>
      </c>
      <c r="H60" s="70">
        <f t="shared" si="21"/>
        <v>0</v>
      </c>
      <c r="I60" s="70">
        <v>0</v>
      </c>
      <c r="J60" s="70">
        <v>0</v>
      </c>
      <c r="K60" s="70">
        <f t="shared" si="22"/>
        <v>0</v>
      </c>
      <c r="L60" s="70">
        <f t="shared" si="23"/>
        <v>0</v>
      </c>
    </row>
    <row r="61" spans="2:14" s="112" customFormat="1" ht="15" hidden="1" customHeight="1" x14ac:dyDescent="0.2">
      <c r="B61" s="123" t="s">
        <v>934</v>
      </c>
      <c r="C61" s="118" t="s">
        <v>935</v>
      </c>
      <c r="D61" s="70">
        <v>0</v>
      </c>
      <c r="E61" s="70">
        <v>0</v>
      </c>
      <c r="F61" s="70">
        <v>0</v>
      </c>
      <c r="G61" s="70">
        <v>0</v>
      </c>
      <c r="H61" s="70">
        <f t="shared" si="21"/>
        <v>0</v>
      </c>
      <c r="I61" s="70">
        <v>0</v>
      </c>
      <c r="J61" s="70">
        <v>0</v>
      </c>
      <c r="K61" s="70">
        <f t="shared" si="22"/>
        <v>0</v>
      </c>
      <c r="L61" s="70">
        <f t="shared" si="23"/>
        <v>0</v>
      </c>
    </row>
    <row r="62" spans="2:14" s="112" customFormat="1" ht="15" hidden="1" customHeight="1" x14ac:dyDescent="0.2">
      <c r="B62" s="123" t="s">
        <v>801</v>
      </c>
      <c r="C62" s="118" t="s">
        <v>802</v>
      </c>
      <c r="D62" s="70">
        <v>0</v>
      </c>
      <c r="E62" s="70">
        <v>0</v>
      </c>
      <c r="F62" s="70">
        <v>0</v>
      </c>
      <c r="G62" s="70">
        <v>0</v>
      </c>
      <c r="H62" s="70">
        <f t="shared" si="21"/>
        <v>0</v>
      </c>
      <c r="I62" s="70">
        <v>0</v>
      </c>
      <c r="J62" s="70">
        <v>0</v>
      </c>
      <c r="K62" s="70">
        <f t="shared" si="22"/>
        <v>0</v>
      </c>
      <c r="L62" s="70">
        <f t="shared" si="23"/>
        <v>0</v>
      </c>
    </row>
    <row r="63" spans="2:14" s="112" customFormat="1" ht="15" hidden="1" customHeight="1" x14ac:dyDescent="0.2">
      <c r="B63" s="123" t="s">
        <v>803</v>
      </c>
      <c r="C63" s="118" t="s">
        <v>804</v>
      </c>
      <c r="D63" s="70">
        <v>0</v>
      </c>
      <c r="E63" s="70">
        <v>0</v>
      </c>
      <c r="F63" s="70">
        <v>0</v>
      </c>
      <c r="G63" s="70">
        <v>0</v>
      </c>
      <c r="H63" s="70">
        <f t="shared" si="21"/>
        <v>0</v>
      </c>
      <c r="I63" s="70">
        <v>0</v>
      </c>
      <c r="J63" s="70">
        <v>0</v>
      </c>
      <c r="K63" s="70">
        <f t="shared" si="22"/>
        <v>0</v>
      </c>
      <c r="L63" s="70">
        <f t="shared" si="23"/>
        <v>0</v>
      </c>
    </row>
    <row r="64" spans="2:14" ht="15" hidden="1" customHeight="1" x14ac:dyDescent="0.2">
      <c r="B64" s="124" t="s">
        <v>805</v>
      </c>
      <c r="C64" s="120" t="s">
        <v>806</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111"/>
    </row>
    <row r="65" spans="2:14" ht="15" hidden="1" customHeight="1" x14ac:dyDescent="0.2">
      <c r="B65" s="125" t="s">
        <v>807</v>
      </c>
      <c r="C65" s="116" t="s">
        <v>808</v>
      </c>
      <c r="D65" s="20">
        <v>0</v>
      </c>
      <c r="E65" s="20">
        <v>0</v>
      </c>
      <c r="F65" s="20">
        <v>0</v>
      </c>
      <c r="G65" s="20">
        <v>0</v>
      </c>
      <c r="H65" s="20">
        <f>+D65+E65+F65-G65</f>
        <v>0</v>
      </c>
      <c r="I65" s="20">
        <v>0</v>
      </c>
      <c r="J65" s="20">
        <v>0</v>
      </c>
      <c r="K65" s="20">
        <f t="shared" si="22"/>
        <v>0</v>
      </c>
      <c r="L65" s="20">
        <f t="shared" si="23"/>
        <v>0</v>
      </c>
      <c r="M65" s="111"/>
    </row>
    <row r="66" spans="2:14" ht="15" hidden="1" customHeight="1" x14ac:dyDescent="0.2">
      <c r="B66" s="125" t="s">
        <v>809</v>
      </c>
      <c r="C66" s="116" t="s">
        <v>810</v>
      </c>
      <c r="D66" s="20">
        <v>0</v>
      </c>
      <c r="E66" s="20">
        <v>0</v>
      </c>
      <c r="F66" s="20">
        <v>0</v>
      </c>
      <c r="G66" s="20">
        <v>0</v>
      </c>
      <c r="H66" s="20">
        <f>+D66+E66+F66-G66</f>
        <v>0</v>
      </c>
      <c r="I66" s="20">
        <v>0</v>
      </c>
      <c r="J66" s="20">
        <v>0</v>
      </c>
      <c r="K66" s="20">
        <f t="shared" si="22"/>
        <v>0</v>
      </c>
      <c r="L66" s="20">
        <f t="shared" si="23"/>
        <v>0</v>
      </c>
      <c r="M66" s="111"/>
    </row>
    <row r="67" spans="2:14" s="112" customFormat="1" ht="15" hidden="1" customHeight="1" x14ac:dyDescent="0.2">
      <c r="B67" s="122" t="s">
        <v>811</v>
      </c>
      <c r="C67" s="114" t="s">
        <v>812</v>
      </c>
      <c r="D67" s="67">
        <f>SUM(D68:D73)</f>
        <v>0</v>
      </c>
      <c r="E67" s="67">
        <f t="shared" ref="E67:L67" si="25">SUM(E68:E73)</f>
        <v>0</v>
      </c>
      <c r="F67" s="67">
        <f t="shared" si="25"/>
        <v>0</v>
      </c>
      <c r="G67" s="67">
        <f t="shared" si="25"/>
        <v>0</v>
      </c>
      <c r="H67" s="67">
        <f t="shared" si="25"/>
        <v>0</v>
      </c>
      <c r="I67" s="67">
        <f t="shared" si="25"/>
        <v>0</v>
      </c>
      <c r="J67" s="67">
        <f t="shared" si="25"/>
        <v>0</v>
      </c>
      <c r="K67" s="67">
        <f t="shared" si="25"/>
        <v>0</v>
      </c>
      <c r="L67" s="67">
        <f t="shared" si="25"/>
        <v>0</v>
      </c>
    </row>
    <row r="68" spans="2:14" ht="15" hidden="1" customHeight="1" x14ac:dyDescent="0.2">
      <c r="B68" s="126" t="s">
        <v>813</v>
      </c>
      <c r="C68" s="116" t="s">
        <v>814</v>
      </c>
      <c r="D68" s="20">
        <v>0</v>
      </c>
      <c r="E68" s="20">
        <v>0</v>
      </c>
      <c r="F68" s="20">
        <v>0</v>
      </c>
      <c r="G68" s="20">
        <v>0</v>
      </c>
      <c r="H68" s="20">
        <f t="shared" ref="H68:H73" si="26">+D68+E68+F68-G68</f>
        <v>0</v>
      </c>
      <c r="I68" s="20">
        <v>0</v>
      </c>
      <c r="J68" s="20">
        <v>0</v>
      </c>
      <c r="K68" s="20">
        <f t="shared" ref="K68:K73" si="27">+I68+J68</f>
        <v>0</v>
      </c>
      <c r="L68" s="20">
        <f t="shared" ref="L68:L73" si="28">+H68-K68</f>
        <v>0</v>
      </c>
      <c r="M68" s="111"/>
    </row>
    <row r="69" spans="2:14" ht="15" hidden="1" customHeight="1" x14ac:dyDescent="0.2">
      <c r="B69" s="126" t="s">
        <v>815</v>
      </c>
      <c r="C69" s="116" t="s">
        <v>816</v>
      </c>
      <c r="D69" s="20">
        <v>0</v>
      </c>
      <c r="E69" s="20">
        <v>0</v>
      </c>
      <c r="F69" s="20">
        <v>0</v>
      </c>
      <c r="G69" s="20">
        <v>0</v>
      </c>
      <c r="H69" s="20">
        <f t="shared" si="26"/>
        <v>0</v>
      </c>
      <c r="I69" s="20">
        <v>0</v>
      </c>
      <c r="J69" s="20">
        <v>0</v>
      </c>
      <c r="K69" s="20">
        <f t="shared" si="27"/>
        <v>0</v>
      </c>
      <c r="L69" s="20">
        <f t="shared" si="28"/>
        <v>0</v>
      </c>
      <c r="M69" s="111"/>
    </row>
    <row r="70" spans="2:14" s="112" customFormat="1" ht="15" hidden="1" customHeight="1" x14ac:dyDescent="0.2">
      <c r="B70" s="127" t="s">
        <v>817</v>
      </c>
      <c r="C70" s="128" t="s">
        <v>818</v>
      </c>
      <c r="D70" s="72">
        <v>0</v>
      </c>
      <c r="E70" s="72">
        <v>0</v>
      </c>
      <c r="F70" s="72">
        <v>0</v>
      </c>
      <c r="G70" s="72">
        <v>0</v>
      </c>
      <c r="H70" s="72">
        <f t="shared" si="26"/>
        <v>0</v>
      </c>
      <c r="I70" s="72">
        <v>0</v>
      </c>
      <c r="J70" s="72">
        <v>0</v>
      </c>
      <c r="K70" s="70">
        <f t="shared" si="27"/>
        <v>0</v>
      </c>
      <c r="L70" s="70">
        <f t="shared" si="28"/>
        <v>0</v>
      </c>
    </row>
    <row r="71" spans="2:14" s="112" customFormat="1" ht="15" hidden="1" customHeight="1" x14ac:dyDescent="0.2">
      <c r="B71" s="129" t="s">
        <v>819</v>
      </c>
      <c r="C71" s="118" t="s">
        <v>820</v>
      </c>
      <c r="D71" s="70">
        <v>0</v>
      </c>
      <c r="E71" s="70">
        <v>0</v>
      </c>
      <c r="F71" s="70">
        <v>0</v>
      </c>
      <c r="G71" s="70">
        <v>0</v>
      </c>
      <c r="H71" s="70">
        <f t="shared" si="26"/>
        <v>0</v>
      </c>
      <c r="I71" s="70">
        <v>0</v>
      </c>
      <c r="J71" s="70">
        <v>0</v>
      </c>
      <c r="K71" s="70">
        <f t="shared" si="27"/>
        <v>0</v>
      </c>
      <c r="L71" s="70">
        <f t="shared" si="28"/>
        <v>0</v>
      </c>
    </row>
    <row r="72" spans="2:14" ht="15" hidden="1" customHeight="1" x14ac:dyDescent="0.2">
      <c r="B72" s="126" t="s">
        <v>821</v>
      </c>
      <c r="C72" s="116" t="s">
        <v>822</v>
      </c>
      <c r="D72" s="20">
        <v>0</v>
      </c>
      <c r="E72" s="20">
        <v>0</v>
      </c>
      <c r="F72" s="20">
        <v>0</v>
      </c>
      <c r="G72" s="20">
        <v>0</v>
      </c>
      <c r="H72" s="20">
        <f t="shared" si="26"/>
        <v>0</v>
      </c>
      <c r="I72" s="20">
        <v>0</v>
      </c>
      <c r="J72" s="20">
        <v>0</v>
      </c>
      <c r="K72" s="20">
        <f t="shared" si="27"/>
        <v>0</v>
      </c>
      <c r="L72" s="20">
        <f t="shared" si="28"/>
        <v>0</v>
      </c>
      <c r="M72" s="111"/>
    </row>
    <row r="73" spans="2:14" s="112" customFormat="1" ht="15" hidden="1" customHeight="1" x14ac:dyDescent="0.2">
      <c r="B73" s="129" t="s">
        <v>823</v>
      </c>
      <c r="C73" s="118" t="s">
        <v>824</v>
      </c>
      <c r="D73" s="70">
        <v>0</v>
      </c>
      <c r="E73" s="70">
        <v>0</v>
      </c>
      <c r="F73" s="70">
        <v>0</v>
      </c>
      <c r="G73" s="70">
        <v>0</v>
      </c>
      <c r="H73" s="70">
        <f t="shared" si="26"/>
        <v>0</v>
      </c>
      <c r="I73" s="70">
        <v>0</v>
      </c>
      <c r="J73" s="70">
        <v>0</v>
      </c>
      <c r="K73" s="70">
        <f t="shared" si="27"/>
        <v>0</v>
      </c>
      <c r="L73" s="70">
        <f t="shared" si="28"/>
        <v>0</v>
      </c>
    </row>
    <row r="74" spans="2:14" s="112" customFormat="1" ht="15" hidden="1" customHeight="1" x14ac:dyDescent="0.2">
      <c r="B74" s="113" t="s">
        <v>825</v>
      </c>
      <c r="C74" s="114" t="s">
        <v>826</v>
      </c>
      <c r="D74" s="67">
        <f t="shared" ref="D74:L74" si="29">+D75+D80</f>
        <v>0</v>
      </c>
      <c r="E74" s="67">
        <f t="shared" si="29"/>
        <v>0</v>
      </c>
      <c r="F74" s="67">
        <f t="shared" si="29"/>
        <v>0</v>
      </c>
      <c r="G74" s="67">
        <f t="shared" si="29"/>
        <v>0</v>
      </c>
      <c r="H74" s="67">
        <f t="shared" si="29"/>
        <v>0</v>
      </c>
      <c r="I74" s="67">
        <f t="shared" si="29"/>
        <v>0</v>
      </c>
      <c r="J74" s="67">
        <f t="shared" si="29"/>
        <v>0</v>
      </c>
      <c r="K74" s="67">
        <f t="shared" si="29"/>
        <v>0</v>
      </c>
      <c r="L74" s="67">
        <f t="shared" si="29"/>
        <v>0</v>
      </c>
      <c r="M74" s="110"/>
    </row>
    <row r="75" spans="2:14" s="112" customFormat="1" ht="15" hidden="1" customHeight="1" x14ac:dyDescent="0.2">
      <c r="B75" s="113" t="s">
        <v>827</v>
      </c>
      <c r="C75" s="114" t="s">
        <v>828</v>
      </c>
      <c r="D75" s="67">
        <f>SUM(D76:D79)</f>
        <v>0</v>
      </c>
      <c r="E75" s="67">
        <f t="shared" ref="E75:L75" si="30">SUM(E76:E79)</f>
        <v>0</v>
      </c>
      <c r="F75" s="67">
        <f t="shared" si="30"/>
        <v>0</v>
      </c>
      <c r="G75" s="67">
        <f t="shared" si="30"/>
        <v>0</v>
      </c>
      <c r="H75" s="67">
        <f t="shared" si="30"/>
        <v>0</v>
      </c>
      <c r="I75" s="67">
        <f t="shared" si="30"/>
        <v>0</v>
      </c>
      <c r="J75" s="67">
        <f t="shared" si="30"/>
        <v>0</v>
      </c>
      <c r="K75" s="67">
        <f t="shared" si="30"/>
        <v>0</v>
      </c>
      <c r="L75" s="67">
        <f t="shared" si="30"/>
        <v>0</v>
      </c>
      <c r="M75" s="110"/>
    </row>
    <row r="76" spans="2:14" s="112" customFormat="1" ht="15" hidden="1" customHeight="1" x14ac:dyDescent="0.2">
      <c r="B76" s="117" t="s">
        <v>867</v>
      </c>
      <c r="C76" s="118" t="s">
        <v>868</v>
      </c>
      <c r="D76" s="70">
        <v>0</v>
      </c>
      <c r="E76" s="70">
        <v>0</v>
      </c>
      <c r="F76" s="70">
        <v>0</v>
      </c>
      <c r="G76" s="70">
        <v>0</v>
      </c>
      <c r="H76" s="70">
        <f>+D76+E76+F76-G76</f>
        <v>0</v>
      </c>
      <c r="I76" s="70">
        <v>0</v>
      </c>
      <c r="J76" s="70">
        <v>0</v>
      </c>
      <c r="K76" s="70">
        <f>+I76+J76</f>
        <v>0</v>
      </c>
      <c r="L76" s="70">
        <f>+H76-K76</f>
        <v>0</v>
      </c>
      <c r="M76" s="110"/>
      <c r="N76" s="140"/>
    </row>
    <row r="77" spans="2:14" ht="15" hidden="1" customHeight="1" x14ac:dyDescent="0.2">
      <c r="B77" s="115" t="s">
        <v>831</v>
      </c>
      <c r="C77" s="116" t="s">
        <v>832</v>
      </c>
      <c r="D77" s="20">
        <v>0</v>
      </c>
      <c r="E77" s="20">
        <v>0</v>
      </c>
      <c r="F77" s="20">
        <v>0</v>
      </c>
      <c r="G77" s="20">
        <v>0</v>
      </c>
      <c r="H77" s="20">
        <f>+D77+E77+F77-G77</f>
        <v>0</v>
      </c>
      <c r="I77" s="20">
        <v>0</v>
      </c>
      <c r="J77" s="20">
        <v>0</v>
      </c>
      <c r="K77" s="20">
        <f>+I77+J77</f>
        <v>0</v>
      </c>
      <c r="L77" s="20">
        <f>+H77-K77</f>
        <v>0</v>
      </c>
      <c r="M77" s="111"/>
    </row>
    <row r="78" spans="2:14" s="112" customFormat="1" ht="15" hidden="1" customHeight="1" x14ac:dyDescent="0.2">
      <c r="B78" s="117" t="s">
        <v>936</v>
      </c>
      <c r="C78" s="118" t="s">
        <v>937</v>
      </c>
      <c r="D78" s="70">
        <v>0</v>
      </c>
      <c r="E78" s="70">
        <v>0</v>
      </c>
      <c r="F78" s="70">
        <v>0</v>
      </c>
      <c r="G78" s="70">
        <v>0</v>
      </c>
      <c r="H78" s="70">
        <f>+D78+E78+F78-G78</f>
        <v>0</v>
      </c>
      <c r="I78" s="70">
        <v>0</v>
      </c>
      <c r="J78" s="70">
        <v>0</v>
      </c>
      <c r="K78" s="70">
        <f>+I78+J78</f>
        <v>0</v>
      </c>
      <c r="L78" s="70">
        <f>+H78-K78</f>
        <v>0</v>
      </c>
    </row>
    <row r="79" spans="2:14" ht="15" hidden="1" customHeight="1" x14ac:dyDescent="0.2">
      <c r="B79" s="115" t="s">
        <v>833</v>
      </c>
      <c r="C79" s="116" t="s">
        <v>834</v>
      </c>
      <c r="D79" s="20">
        <v>0</v>
      </c>
      <c r="E79" s="20">
        <v>0</v>
      </c>
      <c r="F79" s="20">
        <v>0</v>
      </c>
      <c r="G79" s="20">
        <v>0</v>
      </c>
      <c r="H79" s="20">
        <f>+D79+E79+F79-G79</f>
        <v>0</v>
      </c>
      <c r="I79" s="20">
        <v>0</v>
      </c>
      <c r="J79" s="20">
        <v>0</v>
      </c>
      <c r="K79" s="20">
        <f>+I79+J79</f>
        <v>0</v>
      </c>
      <c r="L79" s="20">
        <f>+H79-K79</f>
        <v>0</v>
      </c>
      <c r="M79" s="111"/>
    </row>
    <row r="80" spans="2:14" s="112" customFormat="1" ht="15" hidden="1" customHeight="1" x14ac:dyDescent="0.2">
      <c r="B80" s="113" t="s">
        <v>884</v>
      </c>
      <c r="C80" s="114" t="s">
        <v>885</v>
      </c>
      <c r="D80" s="67">
        <f t="shared" ref="D80:L80" si="31">SUM(D81:D82)</f>
        <v>0</v>
      </c>
      <c r="E80" s="67">
        <f t="shared" si="31"/>
        <v>0</v>
      </c>
      <c r="F80" s="67">
        <f t="shared" si="31"/>
        <v>0</v>
      </c>
      <c r="G80" s="67">
        <f t="shared" si="31"/>
        <v>0</v>
      </c>
      <c r="H80" s="67">
        <f t="shared" si="31"/>
        <v>0</v>
      </c>
      <c r="I80" s="67">
        <f t="shared" si="31"/>
        <v>0</v>
      </c>
      <c r="J80" s="67">
        <f t="shared" si="31"/>
        <v>0</v>
      </c>
      <c r="K80" s="67">
        <f t="shared" si="31"/>
        <v>0</v>
      </c>
      <c r="L80" s="67">
        <f t="shared" si="31"/>
        <v>0</v>
      </c>
    </row>
    <row r="81" spans="2:12" s="112" customFormat="1" ht="15" hidden="1" customHeight="1" x14ac:dyDescent="0.2">
      <c r="B81" s="117" t="s">
        <v>938</v>
      </c>
      <c r="C81" s="118" t="s">
        <v>939</v>
      </c>
      <c r="D81" s="70">
        <v>0</v>
      </c>
      <c r="E81" s="70">
        <v>0</v>
      </c>
      <c r="F81" s="70">
        <v>0</v>
      </c>
      <c r="G81" s="70">
        <v>0</v>
      </c>
      <c r="H81" s="70">
        <f>+D81+E81+F81-G81</f>
        <v>0</v>
      </c>
      <c r="I81" s="70">
        <v>0</v>
      </c>
      <c r="J81" s="70">
        <v>0</v>
      </c>
      <c r="K81" s="70">
        <f>+I81+J81</f>
        <v>0</v>
      </c>
      <c r="L81" s="70">
        <f>+H81-K81</f>
        <v>0</v>
      </c>
    </row>
    <row r="82" spans="2:12" s="112" customFormat="1" ht="15" hidden="1" customHeight="1" x14ac:dyDescent="0.2">
      <c r="B82" s="117" t="s">
        <v>940</v>
      </c>
      <c r="C82" s="118" t="s">
        <v>941</v>
      </c>
      <c r="D82" s="70">
        <v>0</v>
      </c>
      <c r="E82" s="70">
        <v>0</v>
      </c>
      <c r="F82" s="70">
        <v>0</v>
      </c>
      <c r="G82" s="70">
        <v>0</v>
      </c>
      <c r="H82" s="70">
        <f>+D82+E82+F82-G82</f>
        <v>0</v>
      </c>
      <c r="I82" s="70">
        <v>0</v>
      </c>
      <c r="J82" s="70">
        <v>0</v>
      </c>
      <c r="K82" s="70">
        <f>+I82+J82</f>
        <v>0</v>
      </c>
      <c r="L82" s="70">
        <f>+H82-K82</f>
        <v>0</v>
      </c>
    </row>
    <row r="83" spans="2:12" s="111" customFormat="1" ht="15" hidden="1" customHeight="1" x14ac:dyDescent="0.2">
      <c r="B83" s="119" t="s">
        <v>835</v>
      </c>
      <c r="C83" s="120" t="s">
        <v>480</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s="111" customFormat="1" ht="15" hidden="1" customHeight="1" x14ac:dyDescent="0.2">
      <c r="B84" s="119" t="s">
        <v>836</v>
      </c>
      <c r="C84" s="120" t="s">
        <v>837</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s="111" customFormat="1" ht="15" hidden="1" customHeight="1" x14ac:dyDescent="0.2">
      <c r="B85" s="119" t="s">
        <v>838</v>
      </c>
      <c r="C85" s="120" t="s">
        <v>839</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s="111" customFormat="1" ht="15" hidden="1" customHeight="1" x14ac:dyDescent="0.2">
      <c r="B86" s="115"/>
      <c r="C86" s="116" t="s">
        <v>840</v>
      </c>
      <c r="D86" s="20">
        <v>0</v>
      </c>
      <c r="E86" s="20">
        <v>0</v>
      </c>
      <c r="F86" s="20">
        <v>0</v>
      </c>
      <c r="G86" s="20">
        <v>0</v>
      </c>
      <c r="H86" s="20">
        <f>+D86+E86+F86-G86</f>
        <v>0</v>
      </c>
      <c r="I86" s="20">
        <v>0</v>
      </c>
      <c r="J86" s="20">
        <v>0</v>
      </c>
      <c r="K86" s="20">
        <f>+I86+J86</f>
        <v>0</v>
      </c>
      <c r="L86" s="20">
        <f>+H86-K86</f>
        <v>0</v>
      </c>
    </row>
    <row r="87" spans="2:12" s="111" customFormat="1" ht="15" hidden="1" customHeight="1" x14ac:dyDescent="0.2">
      <c r="B87" s="115"/>
      <c r="C87" s="116" t="s">
        <v>841</v>
      </c>
      <c r="D87" s="20">
        <v>0</v>
      </c>
      <c r="E87" s="20">
        <v>0</v>
      </c>
      <c r="F87" s="20">
        <v>0</v>
      </c>
      <c r="G87" s="20">
        <v>0</v>
      </c>
      <c r="H87" s="20">
        <f>+D87+E87+F87-G87</f>
        <v>0</v>
      </c>
      <c r="I87" s="20">
        <v>0</v>
      </c>
      <c r="J87" s="20">
        <v>0</v>
      </c>
      <c r="K87" s="20">
        <f>+I87+J87</f>
        <v>0</v>
      </c>
      <c r="L87" s="20">
        <f>+H87-K87</f>
        <v>0</v>
      </c>
    </row>
    <row r="88" spans="2:12" s="111" customFormat="1" ht="15" hidden="1" customHeight="1" x14ac:dyDescent="0.2">
      <c r="B88" s="115"/>
      <c r="C88" s="116" t="s">
        <v>842</v>
      </c>
      <c r="D88" s="20">
        <v>0</v>
      </c>
      <c r="E88" s="20">
        <v>0</v>
      </c>
      <c r="F88" s="20">
        <v>0</v>
      </c>
      <c r="G88" s="20">
        <v>0</v>
      </c>
      <c r="H88" s="20">
        <f>+D88+E88+F88-G88</f>
        <v>0</v>
      </c>
      <c r="I88" s="20">
        <v>0</v>
      </c>
      <c r="J88" s="20">
        <v>0</v>
      </c>
      <c r="K88" s="20">
        <f>+I88+J88</f>
        <v>0</v>
      </c>
      <c r="L88" s="20">
        <f>+H88-K88</f>
        <v>0</v>
      </c>
    </row>
    <row r="89" spans="2:12" s="111" customFormat="1" ht="15" hidden="1" customHeight="1" x14ac:dyDescent="0.2">
      <c r="B89" s="119" t="s">
        <v>843</v>
      </c>
      <c r="C89" s="120" t="s">
        <v>844</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s="111" customFormat="1" ht="15" hidden="1" customHeight="1" x14ac:dyDescent="0.2">
      <c r="B90" s="115"/>
      <c r="C90" s="116" t="s">
        <v>845</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5"/>
      <c r="C91" s="116" t="s">
        <v>846</v>
      </c>
      <c r="D91" s="20">
        <v>0</v>
      </c>
      <c r="E91" s="20">
        <v>0</v>
      </c>
      <c r="F91" s="20">
        <v>0</v>
      </c>
      <c r="G91" s="20">
        <v>0</v>
      </c>
      <c r="H91" s="20">
        <f>+D91+E91+F91-G91</f>
        <v>0</v>
      </c>
      <c r="I91" s="20">
        <v>0</v>
      </c>
      <c r="J91" s="20">
        <v>0</v>
      </c>
      <c r="K91" s="20">
        <f>+I91+J91</f>
        <v>0</v>
      </c>
      <c r="L91" s="20">
        <f>+H91-K91</f>
        <v>0</v>
      </c>
    </row>
    <row r="92" spans="2:12" s="111" customFormat="1" ht="15" hidden="1" customHeight="1" x14ac:dyDescent="0.2">
      <c r="B92" s="115"/>
      <c r="C92" s="116" t="s">
        <v>847</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5"/>
      <c r="C93" s="116" t="s">
        <v>848</v>
      </c>
      <c r="D93" s="20">
        <v>0</v>
      </c>
      <c r="E93" s="20">
        <v>0</v>
      </c>
      <c r="F93" s="20">
        <v>0</v>
      </c>
      <c r="G93" s="20">
        <v>0</v>
      </c>
      <c r="H93" s="20">
        <f>+D93+E93+F93-G93</f>
        <v>0</v>
      </c>
      <c r="I93" s="20">
        <v>0</v>
      </c>
      <c r="J93" s="20">
        <v>0</v>
      </c>
      <c r="K93" s="20">
        <f>+I93+J93</f>
        <v>0</v>
      </c>
      <c r="L93" s="20">
        <f>+H93-K93</f>
        <v>0</v>
      </c>
    </row>
    <row r="94" spans="2:12" s="111" customFormat="1" ht="15" hidden="1" customHeight="1" x14ac:dyDescent="0.2">
      <c r="B94" s="119" t="s">
        <v>849</v>
      </c>
      <c r="C94" s="120" t="s">
        <v>850</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s="111" customFormat="1" ht="15" hidden="1" customHeight="1" x14ac:dyDescent="0.2">
      <c r="B95" s="115"/>
      <c r="C95" s="116" t="s">
        <v>851</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6"/>
      <c r="C96" s="116" t="s">
        <v>852</v>
      </c>
      <c r="D96" s="20">
        <v>0</v>
      </c>
      <c r="E96" s="20">
        <v>0</v>
      </c>
      <c r="F96" s="20">
        <v>0</v>
      </c>
      <c r="G96" s="20">
        <v>0</v>
      </c>
      <c r="H96" s="20">
        <f>+D96+E96+F96-G96</f>
        <v>0</v>
      </c>
      <c r="I96" s="20">
        <v>0</v>
      </c>
      <c r="J96" s="20">
        <v>0</v>
      </c>
      <c r="K96" s="20">
        <f>+I96+J96</f>
        <v>0</v>
      </c>
      <c r="L96" s="20">
        <f>+H96-K96</f>
        <v>0</v>
      </c>
    </row>
    <row r="97" spans="2:13" ht="15" hidden="1" customHeight="1" x14ac:dyDescent="0.2">
      <c r="B97" s="120" t="s">
        <v>853</v>
      </c>
      <c r="C97" s="120" t="s">
        <v>854</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111"/>
    </row>
    <row r="98" spans="2:13" ht="15" hidden="1" customHeight="1" x14ac:dyDescent="0.2">
      <c r="B98" s="116" t="s">
        <v>855</v>
      </c>
      <c r="C98" s="116" t="s">
        <v>856</v>
      </c>
      <c r="D98" s="20">
        <v>0</v>
      </c>
      <c r="E98" s="20">
        <v>0</v>
      </c>
      <c r="F98" s="20">
        <v>0</v>
      </c>
      <c r="G98" s="20">
        <v>0</v>
      </c>
      <c r="H98" s="20">
        <f>+D98+E98+F98-G98</f>
        <v>0</v>
      </c>
      <c r="I98" s="20">
        <v>0</v>
      </c>
      <c r="J98" s="20">
        <v>0</v>
      </c>
      <c r="K98" s="20">
        <f>+I98+J98</f>
        <v>0</v>
      </c>
      <c r="L98" s="20">
        <f>+H98-K98</f>
        <v>0</v>
      </c>
      <c r="M98" s="111"/>
    </row>
    <row r="99" spans="2:13" ht="15" hidden="1" customHeight="1" x14ac:dyDescent="0.2">
      <c r="B99" s="130" t="s">
        <v>857</v>
      </c>
      <c r="C99" s="120" t="s">
        <v>858</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111"/>
    </row>
    <row r="100" spans="2:13" ht="15" hidden="1" customHeight="1" x14ac:dyDescent="0.2">
      <c r="B100" s="130" t="s">
        <v>859</v>
      </c>
      <c r="C100" s="120" t="s">
        <v>860</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111"/>
    </row>
    <row r="101" spans="2:13" ht="15" hidden="1" customHeight="1" x14ac:dyDescent="0.2">
      <c r="B101" s="126" t="s">
        <v>861</v>
      </c>
      <c r="C101" s="116" t="s">
        <v>862</v>
      </c>
      <c r="D101" s="20">
        <v>0</v>
      </c>
      <c r="E101" s="20">
        <v>0</v>
      </c>
      <c r="F101" s="20">
        <v>0</v>
      </c>
      <c r="G101" s="20">
        <v>0</v>
      </c>
      <c r="H101" s="20">
        <f>+D101+E101+F101-G101</f>
        <v>0</v>
      </c>
      <c r="I101" s="20">
        <v>0</v>
      </c>
      <c r="J101" s="20">
        <v>0</v>
      </c>
      <c r="K101" s="20">
        <f>+I101+J101</f>
        <v>0</v>
      </c>
      <c r="L101" s="20">
        <f>+H101-K101</f>
        <v>0</v>
      </c>
      <c r="M101" s="111"/>
    </row>
    <row r="102" spans="2:13" ht="15" hidden="1" customHeight="1" x14ac:dyDescent="0.2">
      <c r="B102" s="126" t="s">
        <v>863</v>
      </c>
      <c r="C102" s="116" t="s">
        <v>866</v>
      </c>
      <c r="D102" s="20">
        <v>0</v>
      </c>
      <c r="E102" s="20">
        <v>0</v>
      </c>
      <c r="F102" s="20">
        <v>0</v>
      </c>
      <c r="G102" s="20">
        <v>0</v>
      </c>
      <c r="H102" s="20">
        <f>+D102+E102+F102-G102</f>
        <v>0</v>
      </c>
      <c r="I102" s="20">
        <v>0</v>
      </c>
      <c r="J102" s="20">
        <v>0</v>
      </c>
      <c r="K102" s="20">
        <f>+I102+J102</f>
        <v>0</v>
      </c>
      <c r="L102" s="20">
        <f>+H102-K102</f>
        <v>0</v>
      </c>
      <c r="M102" s="111"/>
    </row>
    <row r="103" spans="2:13" s="112" customFormat="1" ht="15" customHeight="1" x14ac:dyDescent="0.2">
      <c r="B103" s="129"/>
      <c r="C103" s="118"/>
      <c r="D103" s="70"/>
      <c r="E103" s="70"/>
      <c r="F103" s="70"/>
      <c r="G103" s="70"/>
      <c r="H103" s="70"/>
      <c r="I103" s="70"/>
      <c r="J103" s="70"/>
      <c r="K103" s="70"/>
      <c r="L103" s="70"/>
      <c r="M103" s="110"/>
    </row>
    <row r="104" spans="2:13" s="133" customFormat="1" ht="15" customHeight="1" x14ac:dyDescent="0.2">
      <c r="B104" s="131"/>
      <c r="C104" s="132" t="s">
        <v>865</v>
      </c>
      <c r="D104" s="30">
        <f t="shared" ref="D104:L104" si="40">+D7+D23+D51+D74+D83+D99</f>
        <v>6172152</v>
      </c>
      <c r="E104" s="30">
        <f t="shared" si="40"/>
        <v>0</v>
      </c>
      <c r="F104" s="30">
        <f t="shared" si="40"/>
        <v>0</v>
      </c>
      <c r="G104" s="30">
        <f t="shared" si="40"/>
        <v>0</v>
      </c>
      <c r="H104" s="30">
        <f t="shared" si="40"/>
        <v>6172152</v>
      </c>
      <c r="I104" s="30">
        <f t="shared" si="40"/>
        <v>0</v>
      </c>
      <c r="J104" s="30">
        <f t="shared" si="40"/>
        <v>0</v>
      </c>
      <c r="K104" s="30">
        <f t="shared" si="40"/>
        <v>0</v>
      </c>
      <c r="L104" s="30">
        <f t="shared" si="40"/>
        <v>6172152</v>
      </c>
      <c r="M104" s="158"/>
    </row>
    <row r="105" spans="2:13" s="112" customFormat="1" ht="15" hidden="1" customHeight="1" x14ac:dyDescent="0.2">
      <c r="D105" s="134"/>
      <c r="E105" s="134">
        <f>+E104-[28]Egresos!$D$74</f>
        <v>-31375700</v>
      </c>
      <c r="F105" s="134"/>
      <c r="G105" s="134"/>
      <c r="H105" s="134">
        <f>+D104+E104+F104-G104-H104</f>
        <v>0</v>
      </c>
      <c r="J105" s="134"/>
      <c r="K105" s="134">
        <f>+K104-'[14]III-02-30 Camino Las Caprinos'!$D$923</f>
        <v>0</v>
      </c>
      <c r="L105" s="134">
        <f>+L104-'[14]III-02-30 Camino Las Caprinos'!$D$924</f>
        <v>-25203548</v>
      </c>
    </row>
    <row r="106" spans="2:13" ht="15" customHeight="1" x14ac:dyDescent="0.2">
      <c r="D106" s="32">
        <f>+D104-'[1]Prog.III-Recursos 8114-9329'!$D$60</f>
        <v>0</v>
      </c>
      <c r="E106" s="32">
        <f>+E104</f>
        <v>0</v>
      </c>
      <c r="F106" s="36"/>
      <c r="G106" s="36">
        <f>+F104-G104</f>
        <v>0</v>
      </c>
      <c r="H106" s="32">
        <f>+D104+E104+F104-G104-H104</f>
        <v>0</v>
      </c>
      <c r="I106" s="32"/>
    </row>
    <row r="107" spans="2:13" ht="15" customHeight="1" x14ac:dyDescent="0.2">
      <c r="E107" s="135"/>
    </row>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6,172,15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4 H26:L103 H25 J25:L2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sheetPr codeName="Hoja2"/>
  <dimension ref="B2:D164"/>
  <sheetViews>
    <sheetView showGridLines="0" workbookViewId="0">
      <selection activeCell="C184" sqref="C184"/>
    </sheetView>
  </sheetViews>
  <sheetFormatPr baseColWidth="10" defaultRowHeight="12.75" x14ac:dyDescent="0.2"/>
  <cols>
    <col min="1" max="1" width="11.42578125" style="142"/>
    <col min="2" max="2" width="24.28515625" style="142" customWidth="1"/>
    <col min="3" max="4" width="20.7109375" style="142" customWidth="1"/>
    <col min="5" max="16384" width="11.42578125" style="142"/>
  </cols>
  <sheetData>
    <row r="2" spans="2:4" ht="15" x14ac:dyDescent="0.25">
      <c r="B2" s="181" t="s">
        <v>690</v>
      </c>
      <c r="C2" s="181"/>
      <c r="D2" s="181"/>
    </row>
    <row r="3" spans="2:4" ht="15" x14ac:dyDescent="0.25">
      <c r="B3" s="143"/>
      <c r="C3" s="143"/>
      <c r="D3" s="144"/>
    </row>
    <row r="4" spans="2:4" x14ac:dyDescent="0.2">
      <c r="B4" s="182" t="s">
        <v>959</v>
      </c>
      <c r="C4" s="182"/>
      <c r="D4" s="182"/>
    </row>
    <row r="5" spans="2:4" x14ac:dyDescent="0.2">
      <c r="B5" s="182" t="s">
        <v>1007</v>
      </c>
      <c r="C5" s="182"/>
      <c r="D5" s="182"/>
    </row>
    <row r="8" spans="2:4" x14ac:dyDescent="0.2">
      <c r="B8" s="145" t="s">
        <v>960</v>
      </c>
    </row>
    <row r="9" spans="2:4" x14ac:dyDescent="0.2">
      <c r="B9" s="145"/>
    </row>
    <row r="10" spans="2:4" x14ac:dyDescent="0.2">
      <c r="B10" s="145" t="s">
        <v>961</v>
      </c>
    </row>
    <row r="11" spans="2:4" ht="5.0999999999999996" customHeight="1" x14ac:dyDescent="0.2">
      <c r="B11" s="145"/>
    </row>
    <row r="12" spans="2:4" ht="25.5" x14ac:dyDescent="0.2">
      <c r="B12" s="146" t="s">
        <v>962</v>
      </c>
      <c r="C12" s="146" t="s">
        <v>963</v>
      </c>
      <c r="D12" s="154" t="s">
        <v>1008</v>
      </c>
    </row>
    <row r="13" spans="2:4" x14ac:dyDescent="0.2">
      <c r="B13" s="147" t="s">
        <v>964</v>
      </c>
      <c r="C13" s="147">
        <f>+'EGRESOS-ADM GRAL'!H7</f>
        <v>51948253.370629214</v>
      </c>
      <c r="D13" s="147">
        <f>+'EGRESOS-ADM GRAL'!K7</f>
        <v>9024356.9700000007</v>
      </c>
    </row>
    <row r="14" spans="2:4" x14ac:dyDescent="0.2">
      <c r="B14" s="147" t="s">
        <v>965</v>
      </c>
      <c r="C14" s="147">
        <f>+'EGRESOS-ADM GRAL'!H25</f>
        <v>7238023.6499999994</v>
      </c>
      <c r="D14" s="147">
        <f>+'EGRESOS-ADM GRAL'!K25</f>
        <v>2638497.86</v>
      </c>
    </row>
    <row r="15" spans="2:4" x14ac:dyDescent="0.2">
      <c r="B15" s="147" t="s">
        <v>966</v>
      </c>
      <c r="C15" s="147">
        <f>+'EGRESOS-ADM GRAL'!H57</f>
        <v>1482000</v>
      </c>
      <c r="D15" s="147">
        <f>+'EGRESOS-ADM GRAL'!K57</f>
        <v>128130.65</v>
      </c>
    </row>
    <row r="16" spans="2:4" x14ac:dyDescent="0.2">
      <c r="B16" s="147" t="s">
        <v>967</v>
      </c>
      <c r="C16" s="147">
        <v>0</v>
      </c>
      <c r="D16" s="147">
        <v>0</v>
      </c>
    </row>
    <row r="17" spans="2:4" x14ac:dyDescent="0.2">
      <c r="B17" s="147" t="s">
        <v>968</v>
      </c>
      <c r="C17" s="147">
        <v>0</v>
      </c>
      <c r="D17" s="147">
        <v>0</v>
      </c>
    </row>
    <row r="18" spans="2:4" x14ac:dyDescent="0.2">
      <c r="B18" s="147" t="s">
        <v>969</v>
      </c>
      <c r="C18" s="147">
        <f>+'EGRESOS-ADM GRAL'!H78</f>
        <v>578091.19999999995</v>
      </c>
      <c r="D18" s="147">
        <f>+'EGRESOS-ADM GRAL'!K78</f>
        <v>0</v>
      </c>
    </row>
    <row r="19" spans="2:4" x14ac:dyDescent="0.2">
      <c r="B19" s="147" t="s">
        <v>970</v>
      </c>
      <c r="C19" s="147">
        <f>+'EGRESOS-ADM GRAL'!H85</f>
        <v>0</v>
      </c>
      <c r="D19" s="147">
        <f>+'EGRESOS-ADM GRAL'!K85</f>
        <v>0</v>
      </c>
    </row>
    <row r="20" spans="2:4" x14ac:dyDescent="0.2">
      <c r="B20" s="147" t="s">
        <v>971</v>
      </c>
      <c r="C20" s="147">
        <v>0</v>
      </c>
      <c r="D20" s="147">
        <v>0</v>
      </c>
    </row>
    <row r="21" spans="2:4" x14ac:dyDescent="0.2">
      <c r="B21" s="147" t="s">
        <v>972</v>
      </c>
      <c r="C21" s="147">
        <v>0</v>
      </c>
      <c r="D21" s="147">
        <v>0</v>
      </c>
    </row>
    <row r="22" spans="2:4" x14ac:dyDescent="0.2">
      <c r="B22" s="147" t="s">
        <v>973</v>
      </c>
      <c r="C22" s="147">
        <f>+'EGRESOS-ADM GRAL'!H104</f>
        <v>0</v>
      </c>
      <c r="D22" s="147">
        <v>0</v>
      </c>
    </row>
    <row r="23" spans="2:4" s="145" customFormat="1" x14ac:dyDescent="0.2">
      <c r="B23" s="148" t="s">
        <v>974</v>
      </c>
      <c r="C23" s="148">
        <f>SUM(C13:C22)</f>
        <v>61246368.220629215</v>
      </c>
      <c r="D23" s="148">
        <f>SUM(D13:D22)</f>
        <v>11790985.48</v>
      </c>
    </row>
    <row r="24" spans="2:4" s="160" customFormat="1" x14ac:dyDescent="0.2">
      <c r="C24" s="161">
        <f>+C23-'EGRESOS-ADM GRAL'!H109</f>
        <v>0</v>
      </c>
      <c r="D24" s="161">
        <f>+D23-'EGRESOS-ADM GRAL'!K109</f>
        <v>0</v>
      </c>
    </row>
    <row r="25" spans="2:4" x14ac:dyDescent="0.2">
      <c r="B25" s="145" t="s">
        <v>975</v>
      </c>
    </row>
    <row r="26" spans="2:4" ht="5.0999999999999996" customHeight="1" x14ac:dyDescent="0.2">
      <c r="B26" s="145"/>
    </row>
    <row r="27" spans="2:4" ht="25.5" x14ac:dyDescent="0.2">
      <c r="B27" s="146" t="s">
        <v>962</v>
      </c>
      <c r="C27" s="146" t="s">
        <v>963</v>
      </c>
      <c r="D27" s="154" t="s">
        <v>1008</v>
      </c>
    </row>
    <row r="28" spans="2:4" x14ac:dyDescent="0.2">
      <c r="B28" s="147" t="s">
        <v>964</v>
      </c>
      <c r="C28" s="147">
        <v>0</v>
      </c>
      <c r="D28" s="147">
        <v>0</v>
      </c>
    </row>
    <row r="29" spans="2:4" x14ac:dyDescent="0.2">
      <c r="B29" s="147" t="s">
        <v>965</v>
      </c>
      <c r="C29" s="147">
        <v>0</v>
      </c>
      <c r="D29" s="147">
        <v>0</v>
      </c>
    </row>
    <row r="30" spans="2:4" x14ac:dyDescent="0.2">
      <c r="B30" s="147" t="s">
        <v>966</v>
      </c>
      <c r="C30" s="147">
        <v>0</v>
      </c>
      <c r="D30" s="147">
        <v>0</v>
      </c>
    </row>
    <row r="31" spans="2:4" x14ac:dyDescent="0.2">
      <c r="B31" s="147" t="s">
        <v>967</v>
      </c>
      <c r="C31" s="147">
        <v>0</v>
      </c>
      <c r="D31" s="147">
        <v>0</v>
      </c>
    </row>
    <row r="32" spans="2:4" x14ac:dyDescent="0.2">
      <c r="B32" s="147" t="s">
        <v>968</v>
      </c>
      <c r="C32" s="147">
        <v>0</v>
      </c>
      <c r="D32" s="147">
        <v>0</v>
      </c>
    </row>
    <row r="33" spans="2:4" x14ac:dyDescent="0.2">
      <c r="B33" s="147" t="s">
        <v>969</v>
      </c>
      <c r="C33" s="147">
        <v>0</v>
      </c>
      <c r="D33" s="147">
        <v>0</v>
      </c>
    </row>
    <row r="34" spans="2:4" x14ac:dyDescent="0.2">
      <c r="B34" s="147" t="s">
        <v>970</v>
      </c>
      <c r="C34" s="147">
        <f>+'EGRESOS-TRANSF'!H74</f>
        <v>6449996.1845049998</v>
      </c>
      <c r="D34" s="147">
        <f>+'EGRESOS-TRANSF'!K74</f>
        <v>314520.37</v>
      </c>
    </row>
    <row r="35" spans="2:4" x14ac:dyDescent="0.2">
      <c r="B35" s="147" t="s">
        <v>971</v>
      </c>
      <c r="C35" s="147">
        <v>0</v>
      </c>
      <c r="D35" s="147">
        <v>0</v>
      </c>
    </row>
    <row r="36" spans="2:4" x14ac:dyDescent="0.2">
      <c r="B36" s="147" t="s">
        <v>972</v>
      </c>
      <c r="C36" s="147">
        <v>0</v>
      </c>
      <c r="D36" s="147">
        <v>0</v>
      </c>
    </row>
    <row r="37" spans="2:4" x14ac:dyDescent="0.2">
      <c r="B37" s="147" t="s">
        <v>973</v>
      </c>
      <c r="C37" s="147">
        <v>0</v>
      </c>
      <c r="D37" s="147">
        <v>0</v>
      </c>
    </row>
    <row r="38" spans="2:4" x14ac:dyDescent="0.2">
      <c r="B38" s="148" t="s">
        <v>974</v>
      </c>
      <c r="C38" s="148">
        <f>SUM(C28:C37)</f>
        <v>6449996.1845049998</v>
      </c>
      <c r="D38" s="148">
        <f>SUM(D28:D37)</f>
        <v>314520.37</v>
      </c>
    </row>
    <row r="39" spans="2:4" s="160" customFormat="1" x14ac:dyDescent="0.2">
      <c r="C39" s="161">
        <f>+C38-'EGRESOS-TRANSF'!H97</f>
        <v>0</v>
      </c>
      <c r="D39" s="161">
        <f>+D38-'EGRESOS-TRANSF'!K97</f>
        <v>0</v>
      </c>
    </row>
    <row r="40" spans="2:4" x14ac:dyDescent="0.2">
      <c r="B40" s="145" t="s">
        <v>976</v>
      </c>
    </row>
    <row r="41" spans="2:4" x14ac:dyDescent="0.2">
      <c r="B41" s="145"/>
    </row>
    <row r="42" spans="2:4" x14ac:dyDescent="0.2">
      <c r="B42" s="145" t="s">
        <v>977</v>
      </c>
    </row>
    <row r="43" spans="2:4" ht="5.0999999999999996" customHeight="1" x14ac:dyDescent="0.2">
      <c r="B43" s="145"/>
    </row>
    <row r="44" spans="2:4" ht="25.5" x14ac:dyDescent="0.2">
      <c r="B44" s="146" t="s">
        <v>962</v>
      </c>
      <c r="C44" s="146" t="s">
        <v>963</v>
      </c>
      <c r="D44" s="154" t="s">
        <v>1008</v>
      </c>
    </row>
    <row r="45" spans="2:4" x14ac:dyDescent="0.2">
      <c r="B45" s="147" t="s">
        <v>964</v>
      </c>
      <c r="C45" s="147">
        <f>+'EGRESOS-BASURA'!H7</f>
        <v>5270568.528623173</v>
      </c>
      <c r="D45" s="147">
        <f>+'EGRESOS-BASURA'!K7</f>
        <v>1136439.1300000001</v>
      </c>
    </row>
    <row r="46" spans="2:4" x14ac:dyDescent="0.2">
      <c r="B46" s="147" t="s">
        <v>965</v>
      </c>
      <c r="C46" s="147">
        <f>+'EGRESOS-BASURA'!H24</f>
        <v>33365139.620000001</v>
      </c>
      <c r="D46" s="147">
        <f>+'EGRESOS-BASURA'!K24</f>
        <v>6063613.3099999996</v>
      </c>
    </row>
    <row r="47" spans="2:4" x14ac:dyDescent="0.2">
      <c r="B47" s="147" t="s">
        <v>966</v>
      </c>
      <c r="C47" s="147">
        <f>+'EGRESOS-BASURA'!H52</f>
        <v>250000</v>
      </c>
      <c r="D47" s="147">
        <f>+'EGRESOS-BASURA'!K52</f>
        <v>0</v>
      </c>
    </row>
    <row r="48" spans="2:4" x14ac:dyDescent="0.2">
      <c r="B48" s="147" t="s">
        <v>967</v>
      </c>
      <c r="C48" s="147">
        <v>0</v>
      </c>
      <c r="D48" s="147">
        <v>0</v>
      </c>
    </row>
    <row r="49" spans="2:4" x14ac:dyDescent="0.2">
      <c r="B49" s="147" t="s">
        <v>968</v>
      </c>
      <c r="C49" s="147">
        <v>0</v>
      </c>
      <c r="D49" s="147">
        <v>0</v>
      </c>
    </row>
    <row r="50" spans="2:4" x14ac:dyDescent="0.2">
      <c r="B50" s="147" t="s">
        <v>969</v>
      </c>
      <c r="C50" s="147">
        <f>+'EGRESOS-BASURA'!H75</f>
        <v>0</v>
      </c>
      <c r="D50" s="147">
        <f>+'EGRESOS-BASURA'!K75</f>
        <v>0</v>
      </c>
    </row>
    <row r="51" spans="2:4" x14ac:dyDescent="0.2">
      <c r="B51" s="147" t="s">
        <v>970</v>
      </c>
      <c r="C51" s="147">
        <v>0</v>
      </c>
      <c r="D51" s="147">
        <v>0</v>
      </c>
    </row>
    <row r="52" spans="2:4" x14ac:dyDescent="0.2">
      <c r="B52" s="147" t="s">
        <v>971</v>
      </c>
      <c r="C52" s="147">
        <v>0</v>
      </c>
      <c r="D52" s="147">
        <v>0</v>
      </c>
    </row>
    <row r="53" spans="2:4" x14ac:dyDescent="0.2">
      <c r="B53" s="147" t="s">
        <v>972</v>
      </c>
      <c r="C53" s="147">
        <v>0</v>
      </c>
      <c r="D53" s="147">
        <v>0</v>
      </c>
    </row>
    <row r="54" spans="2:4" x14ac:dyDescent="0.2">
      <c r="B54" s="147" t="s">
        <v>973</v>
      </c>
      <c r="C54" s="147">
        <v>0</v>
      </c>
      <c r="D54" s="147">
        <v>0</v>
      </c>
    </row>
    <row r="55" spans="2:4" x14ac:dyDescent="0.2">
      <c r="B55" s="148" t="s">
        <v>974</v>
      </c>
      <c r="C55" s="148">
        <f>SUM(C45:C54)</f>
        <v>38885708.148623176</v>
      </c>
      <c r="D55" s="148">
        <f>SUM(D45:D54)</f>
        <v>7200052.4399999995</v>
      </c>
    </row>
    <row r="56" spans="2:4" s="160" customFormat="1" x14ac:dyDescent="0.2">
      <c r="C56" s="161">
        <f>+C55-'EGRESOS-BASURA'!H107</f>
        <v>0</v>
      </c>
      <c r="D56" s="161">
        <f>+D55-'EGRESOS-BASURA'!K107</f>
        <v>0</v>
      </c>
    </row>
    <row r="57" spans="2:4" x14ac:dyDescent="0.2">
      <c r="B57" s="145" t="s">
        <v>978</v>
      </c>
    </row>
    <row r="58" spans="2:4" ht="5.0999999999999996" customHeight="1" x14ac:dyDescent="0.2">
      <c r="B58" s="145"/>
    </row>
    <row r="59" spans="2:4" ht="25.5" x14ac:dyDescent="0.2">
      <c r="B59" s="146" t="s">
        <v>962</v>
      </c>
      <c r="C59" s="146" t="s">
        <v>963</v>
      </c>
      <c r="D59" s="154" t="s">
        <v>1008</v>
      </c>
    </row>
    <row r="60" spans="2:4" x14ac:dyDescent="0.2">
      <c r="B60" s="147" t="s">
        <v>964</v>
      </c>
      <c r="C60" s="147">
        <f>+'EGRESOS-CAMINOS'!H7</f>
        <v>8619404.0699697752</v>
      </c>
      <c r="D60" s="147">
        <f>+'EGRESOS-CAMINOS'!K7</f>
        <v>1028771.6100000003</v>
      </c>
    </row>
    <row r="61" spans="2:4" x14ac:dyDescent="0.2">
      <c r="B61" s="147" t="s">
        <v>965</v>
      </c>
      <c r="C61" s="147">
        <f>+'EGRESOS-CAMINOS'!H24</f>
        <v>4320066.71</v>
      </c>
      <c r="D61" s="147">
        <f>+'EGRESOS-CAMINOS'!K24</f>
        <v>248591.15000000002</v>
      </c>
    </row>
    <row r="62" spans="2:4" x14ac:dyDescent="0.2">
      <c r="B62" s="147" t="s">
        <v>966</v>
      </c>
      <c r="C62" s="147">
        <f>+'EGRESOS-CAMINOS'!H53</f>
        <v>5282908.33</v>
      </c>
      <c r="D62" s="147">
        <f>+'EGRESOS-CAMINOS'!K53</f>
        <v>40971.64</v>
      </c>
    </row>
    <row r="63" spans="2:4" x14ac:dyDescent="0.2">
      <c r="B63" s="147" t="s">
        <v>967</v>
      </c>
      <c r="C63" s="147">
        <v>0</v>
      </c>
      <c r="D63" s="147">
        <v>0</v>
      </c>
    </row>
    <row r="64" spans="2:4" x14ac:dyDescent="0.2">
      <c r="B64" s="147" t="s">
        <v>968</v>
      </c>
      <c r="C64" s="147">
        <v>0</v>
      </c>
      <c r="D64" s="147">
        <v>0</v>
      </c>
    </row>
    <row r="65" spans="2:4" x14ac:dyDescent="0.2">
      <c r="B65" s="147" t="s">
        <v>969</v>
      </c>
      <c r="C65" s="147">
        <v>0</v>
      </c>
      <c r="D65" s="147">
        <v>0</v>
      </c>
    </row>
    <row r="66" spans="2:4" x14ac:dyDescent="0.2">
      <c r="B66" s="147" t="s">
        <v>970</v>
      </c>
      <c r="C66" s="147">
        <f>+'EGRESOS-CAMINOS'!H80</f>
        <v>0</v>
      </c>
      <c r="D66" s="147">
        <f>+'EGRESOS-CAMINOS'!K80</f>
        <v>0</v>
      </c>
    </row>
    <row r="67" spans="2:4" x14ac:dyDescent="0.2">
      <c r="B67" s="147" t="s">
        <v>971</v>
      </c>
      <c r="C67" s="147">
        <v>0</v>
      </c>
      <c r="D67" s="147">
        <v>0</v>
      </c>
    </row>
    <row r="68" spans="2:4" x14ac:dyDescent="0.2">
      <c r="B68" s="147" t="s">
        <v>972</v>
      </c>
      <c r="C68" s="147">
        <v>0</v>
      </c>
      <c r="D68" s="147">
        <v>0</v>
      </c>
    </row>
    <row r="69" spans="2:4" x14ac:dyDescent="0.2">
      <c r="B69" s="147" t="s">
        <v>973</v>
      </c>
      <c r="C69" s="147">
        <f>+'EGRESOS-CAMINOS'!H96</f>
        <v>0</v>
      </c>
      <c r="D69" s="147">
        <f>+'EGRESOS-CAMINOS'!K96</f>
        <v>0</v>
      </c>
    </row>
    <row r="70" spans="2:4" x14ac:dyDescent="0.2">
      <c r="B70" s="148" t="s">
        <v>974</v>
      </c>
      <c r="C70" s="148">
        <f>SUM(C60:C69)</f>
        <v>18222379.109969772</v>
      </c>
      <c r="D70" s="148">
        <f>SUM(D60:D69)</f>
        <v>1318334.4000000001</v>
      </c>
    </row>
    <row r="71" spans="2:4" s="160" customFormat="1" x14ac:dyDescent="0.2">
      <c r="C71" s="161">
        <f>+C70-'EGRESOS-CAMINOS'!H101</f>
        <v>0</v>
      </c>
      <c r="D71" s="161">
        <f>+D70-'EGRESOS-CAMINOS'!K101</f>
        <v>0</v>
      </c>
    </row>
    <row r="72" spans="2:4" x14ac:dyDescent="0.2">
      <c r="B72" s="145" t="s">
        <v>979</v>
      </c>
    </row>
    <row r="73" spans="2:4" ht="5.0999999999999996" customHeight="1" x14ac:dyDescent="0.2">
      <c r="B73" s="145"/>
    </row>
    <row r="74" spans="2:4" ht="25.5" x14ac:dyDescent="0.2">
      <c r="B74" s="146" t="s">
        <v>962</v>
      </c>
      <c r="C74" s="146" t="s">
        <v>963</v>
      </c>
      <c r="D74" s="154" t="s">
        <v>1008</v>
      </c>
    </row>
    <row r="75" spans="2:4" x14ac:dyDescent="0.2">
      <c r="B75" s="147" t="s">
        <v>964</v>
      </c>
      <c r="C75" s="147">
        <f>+'EGRESOS-ACUEDUCTO'!H7</f>
        <v>16286803.427833868</v>
      </c>
      <c r="D75" s="147">
        <f>+'EGRESOS-ACUEDUCTO'!K7</f>
        <v>3161746.25</v>
      </c>
    </row>
    <row r="76" spans="2:4" x14ac:dyDescent="0.2">
      <c r="B76" s="147" t="s">
        <v>965</v>
      </c>
      <c r="C76" s="147">
        <f>+'EGRESOS-ACUEDUCTO'!H24</f>
        <v>7640304.8200000003</v>
      </c>
      <c r="D76" s="147">
        <f>+'EGRESOS-ACUEDUCTO'!K24</f>
        <v>724642.28</v>
      </c>
    </row>
    <row r="77" spans="2:4" x14ac:dyDescent="0.2">
      <c r="B77" s="147" t="s">
        <v>966</v>
      </c>
      <c r="C77" s="147">
        <f>+'EGRESOS-ACUEDUCTO'!H59</f>
        <v>12452891.75</v>
      </c>
      <c r="D77" s="147">
        <f>+'EGRESOS-ACUEDUCTO'!K59</f>
        <v>919932.94000000006</v>
      </c>
    </row>
    <row r="78" spans="2:4" x14ac:dyDescent="0.2">
      <c r="B78" s="147" t="s">
        <v>967</v>
      </c>
      <c r="C78" s="147">
        <v>0</v>
      </c>
      <c r="D78" s="147">
        <v>0</v>
      </c>
    </row>
    <row r="79" spans="2:4" x14ac:dyDescent="0.2">
      <c r="B79" s="147" t="s">
        <v>968</v>
      </c>
      <c r="C79" s="147">
        <v>0</v>
      </c>
      <c r="D79" s="147">
        <v>0</v>
      </c>
    </row>
    <row r="80" spans="2:4" x14ac:dyDescent="0.2">
      <c r="B80" s="147" t="s">
        <v>969</v>
      </c>
      <c r="C80" s="147">
        <f>+'EGRESOS-ACUEDUCTO'!H80</f>
        <v>0</v>
      </c>
      <c r="D80" s="147">
        <f>+'EGRESOS-ACUEDUCTO'!K80</f>
        <v>0</v>
      </c>
    </row>
    <row r="81" spans="2:4" x14ac:dyDescent="0.2">
      <c r="B81" s="147" t="s">
        <v>970</v>
      </c>
      <c r="C81" s="147">
        <v>0</v>
      </c>
      <c r="D81" s="147">
        <v>0</v>
      </c>
    </row>
    <row r="82" spans="2:4" x14ac:dyDescent="0.2">
      <c r="B82" s="147" t="s">
        <v>971</v>
      </c>
      <c r="C82" s="147">
        <v>0</v>
      </c>
      <c r="D82" s="147">
        <v>0</v>
      </c>
    </row>
    <row r="83" spans="2:4" x14ac:dyDescent="0.2">
      <c r="B83" s="147" t="s">
        <v>972</v>
      </c>
      <c r="C83" s="147">
        <v>0</v>
      </c>
      <c r="D83" s="147">
        <v>0</v>
      </c>
    </row>
    <row r="84" spans="2:4" x14ac:dyDescent="0.2">
      <c r="B84" s="147" t="s">
        <v>973</v>
      </c>
      <c r="C84" s="147">
        <f>+'EGRESOS-ACUEDUCTO'!H106</f>
        <v>0</v>
      </c>
      <c r="D84" s="147">
        <v>0</v>
      </c>
    </row>
    <row r="85" spans="2:4" x14ac:dyDescent="0.2">
      <c r="B85" s="148" t="s">
        <v>974</v>
      </c>
      <c r="C85" s="148">
        <f>SUM(C75:C84)</f>
        <v>36379999.99783387</v>
      </c>
      <c r="D85" s="148">
        <f>SUM(D75:D84)</f>
        <v>4806321.4700000007</v>
      </c>
    </row>
    <row r="86" spans="2:4" s="160" customFormat="1" x14ac:dyDescent="0.2">
      <c r="C86" s="161">
        <f>+C85-'EGRESOS-ACUEDUCTO'!H111</f>
        <v>0</v>
      </c>
      <c r="D86" s="161">
        <f>+D85-'EGRESOS-ACUEDUCTO'!K111</f>
        <v>0</v>
      </c>
    </row>
    <row r="87" spans="2:4" x14ac:dyDescent="0.2">
      <c r="B87" s="149" t="s">
        <v>980</v>
      </c>
      <c r="C87" s="149"/>
      <c r="D87" s="149"/>
    </row>
    <row r="88" spans="2:4" ht="5.0999999999999996" customHeight="1" x14ac:dyDescent="0.2">
      <c r="B88" s="149"/>
      <c r="C88" s="149"/>
      <c r="D88" s="149"/>
    </row>
    <row r="89" spans="2:4" ht="25.5" x14ac:dyDescent="0.2">
      <c r="B89" s="146" t="s">
        <v>962</v>
      </c>
      <c r="C89" s="146" t="s">
        <v>963</v>
      </c>
      <c r="D89" s="154" t="s">
        <v>1008</v>
      </c>
    </row>
    <row r="90" spans="2:4" x14ac:dyDescent="0.2">
      <c r="B90" s="147" t="s">
        <v>964</v>
      </c>
      <c r="C90" s="147">
        <v>0</v>
      </c>
      <c r="D90" s="147">
        <v>0</v>
      </c>
    </row>
    <row r="91" spans="2:4" x14ac:dyDescent="0.2">
      <c r="B91" s="147" t="s">
        <v>965</v>
      </c>
      <c r="C91" s="147">
        <f>+'EGRESOS-EDUC.,CULTURALES Y DEP'!H23</f>
        <v>5934999.75</v>
      </c>
      <c r="D91" s="147">
        <f>+'EGRESOS-EDUC.,CULTURALES Y DEP'!K23</f>
        <v>256210</v>
      </c>
    </row>
    <row r="92" spans="2:4" x14ac:dyDescent="0.2">
      <c r="B92" s="147" t="s">
        <v>966</v>
      </c>
      <c r="C92" s="147">
        <f>+'EGRESOS-EDUC.,CULTURALES Y DEP'!H51</f>
        <v>805553</v>
      </c>
      <c r="D92" s="147">
        <f>+'EGRESOS-EDUC.,CULTURALES Y DEP'!K51</f>
        <v>0</v>
      </c>
    </row>
    <row r="93" spans="2:4" x14ac:dyDescent="0.2">
      <c r="B93" s="147" t="s">
        <v>967</v>
      </c>
      <c r="C93" s="147">
        <v>0</v>
      </c>
      <c r="D93" s="147">
        <v>0</v>
      </c>
    </row>
    <row r="94" spans="2:4" x14ac:dyDescent="0.2">
      <c r="B94" s="147" t="s">
        <v>968</v>
      </c>
      <c r="C94" s="147">
        <v>0</v>
      </c>
      <c r="D94" s="147">
        <v>0</v>
      </c>
    </row>
    <row r="95" spans="2:4" x14ac:dyDescent="0.2">
      <c r="B95" s="147" t="s">
        <v>969</v>
      </c>
      <c r="C95" s="147">
        <f>+'EGRESOS-EDUC.,CULTURALES Y DEP'!H72</f>
        <v>0</v>
      </c>
      <c r="D95" s="147">
        <f>+'EGRESOS-EDUC.,CULTURALES Y DEP'!K72</f>
        <v>0</v>
      </c>
    </row>
    <row r="96" spans="2:4" x14ac:dyDescent="0.2">
      <c r="B96" s="147" t="s">
        <v>970</v>
      </c>
      <c r="C96" s="147">
        <f>+'EGRESOS-EDUC.,CULTURALES Y DEP'!H75</f>
        <v>0</v>
      </c>
      <c r="D96" s="147">
        <v>0</v>
      </c>
    </row>
    <row r="97" spans="2:4" x14ac:dyDescent="0.2">
      <c r="B97" s="147" t="s">
        <v>971</v>
      </c>
      <c r="C97" s="147">
        <v>0</v>
      </c>
      <c r="D97" s="147">
        <v>0</v>
      </c>
    </row>
    <row r="98" spans="2:4" x14ac:dyDescent="0.2">
      <c r="B98" s="147" t="s">
        <v>972</v>
      </c>
      <c r="C98" s="147">
        <v>0</v>
      </c>
      <c r="D98" s="147">
        <v>0</v>
      </c>
    </row>
    <row r="99" spans="2:4" x14ac:dyDescent="0.2">
      <c r="B99" s="147" t="s">
        <v>973</v>
      </c>
      <c r="C99" s="147">
        <v>0</v>
      </c>
      <c r="D99" s="147">
        <v>0</v>
      </c>
    </row>
    <row r="100" spans="2:4" x14ac:dyDescent="0.2">
      <c r="B100" s="148" t="s">
        <v>974</v>
      </c>
      <c r="C100" s="148">
        <f>SUM(C90:C99)</f>
        <v>6740552.75</v>
      </c>
      <c r="D100" s="148">
        <f>SUM(D90:D99)</f>
        <v>256210</v>
      </c>
    </row>
    <row r="101" spans="2:4" s="160" customFormat="1" x14ac:dyDescent="0.2">
      <c r="C101" s="161">
        <f>+C100-'EGRESOS-EDUC.,CULTURALES Y DEP'!H96</f>
        <v>0</v>
      </c>
      <c r="D101" s="161">
        <f>+D100-'EGRESOS-EDUC.,CULTURALES Y DEP'!K96</f>
        <v>0</v>
      </c>
    </row>
    <row r="102" spans="2:4" x14ac:dyDescent="0.2">
      <c r="B102" s="149" t="s">
        <v>991</v>
      </c>
      <c r="C102" s="149"/>
      <c r="D102" s="149"/>
    </row>
    <row r="103" spans="2:4" ht="5.0999999999999996" customHeight="1" x14ac:dyDescent="0.2">
      <c r="B103" s="149"/>
      <c r="C103" s="149"/>
      <c r="D103" s="149"/>
    </row>
    <row r="104" spans="2:4" ht="25.5" x14ac:dyDescent="0.2">
      <c r="B104" s="146" t="s">
        <v>962</v>
      </c>
      <c r="C104" s="146" t="s">
        <v>963</v>
      </c>
      <c r="D104" s="154" t="s">
        <v>1008</v>
      </c>
    </row>
    <row r="105" spans="2:4" x14ac:dyDescent="0.2">
      <c r="B105" s="147" t="s">
        <v>964</v>
      </c>
      <c r="C105" s="147">
        <v>0</v>
      </c>
      <c r="D105" s="147">
        <v>0</v>
      </c>
    </row>
    <row r="106" spans="2:4" x14ac:dyDescent="0.2">
      <c r="B106" s="147" t="s">
        <v>965</v>
      </c>
      <c r="C106" s="147">
        <f>+'EGRESOS-DEP.Y TRATAMIENTO BASUR'!H24</f>
        <v>14214291.85</v>
      </c>
      <c r="D106" s="147">
        <f>+'EGRESOS-DEP.Y TRATAMIENTO BASUR'!K24</f>
        <v>6241168.2000000011</v>
      </c>
    </row>
    <row r="107" spans="2:4" x14ac:dyDescent="0.2">
      <c r="B107" s="147" t="s">
        <v>966</v>
      </c>
      <c r="C107" s="147">
        <v>0</v>
      </c>
      <c r="D107" s="147">
        <v>0</v>
      </c>
    </row>
    <row r="108" spans="2:4" x14ac:dyDescent="0.2">
      <c r="B108" s="147" t="s">
        <v>967</v>
      </c>
      <c r="C108" s="147">
        <v>0</v>
      </c>
      <c r="D108" s="147">
        <v>0</v>
      </c>
    </row>
    <row r="109" spans="2:4" x14ac:dyDescent="0.2">
      <c r="B109" s="147" t="s">
        <v>968</v>
      </c>
      <c r="C109" s="147">
        <v>0</v>
      </c>
      <c r="D109" s="147">
        <v>0</v>
      </c>
    </row>
    <row r="110" spans="2:4" x14ac:dyDescent="0.2">
      <c r="B110" s="147" t="s">
        <v>969</v>
      </c>
      <c r="C110" s="147">
        <v>0</v>
      </c>
      <c r="D110" s="147">
        <v>0</v>
      </c>
    </row>
    <row r="111" spans="2:4" x14ac:dyDescent="0.2">
      <c r="B111" s="147" t="s">
        <v>970</v>
      </c>
      <c r="C111" s="147">
        <v>0</v>
      </c>
      <c r="D111" s="147">
        <v>0</v>
      </c>
    </row>
    <row r="112" spans="2:4" x14ac:dyDescent="0.2">
      <c r="B112" s="147" t="s">
        <v>971</v>
      </c>
      <c r="C112" s="147">
        <v>0</v>
      </c>
      <c r="D112" s="147">
        <v>0</v>
      </c>
    </row>
    <row r="113" spans="2:4" x14ac:dyDescent="0.2">
      <c r="B113" s="147" t="s">
        <v>972</v>
      </c>
      <c r="C113" s="147">
        <v>0</v>
      </c>
      <c r="D113" s="147">
        <v>0</v>
      </c>
    </row>
    <row r="114" spans="2:4" x14ac:dyDescent="0.2">
      <c r="B114" s="147" t="s">
        <v>973</v>
      </c>
      <c r="C114" s="147">
        <v>0</v>
      </c>
      <c r="D114" s="147">
        <v>0</v>
      </c>
    </row>
    <row r="115" spans="2:4" x14ac:dyDescent="0.2">
      <c r="B115" s="148" t="s">
        <v>974</v>
      </c>
      <c r="C115" s="148">
        <f>SUM(C105:C114)</f>
        <v>14214291.85</v>
      </c>
      <c r="D115" s="148">
        <f>SUM(D105:D114)</f>
        <v>6241168.2000000011</v>
      </c>
    </row>
    <row r="116" spans="2:4" s="160" customFormat="1" x14ac:dyDescent="0.2">
      <c r="C116" s="161">
        <f>+C115-'EGRESOS-DEP.Y TRATAMIENTO BASUR'!H107</f>
        <v>0</v>
      </c>
      <c r="D116" s="161">
        <f>+D115-'EGRESOS-DEP.Y TRATAMIENTO BASUR'!K107</f>
        <v>0</v>
      </c>
    </row>
    <row r="117" spans="2:4" x14ac:dyDescent="0.2">
      <c r="B117" s="149" t="s">
        <v>981</v>
      </c>
      <c r="C117" s="149"/>
      <c r="D117" s="149"/>
    </row>
    <row r="118" spans="2:4" ht="5.0999999999999996" customHeight="1" x14ac:dyDescent="0.2">
      <c r="B118" s="149"/>
      <c r="C118" s="149"/>
      <c r="D118" s="149"/>
    </row>
    <row r="119" spans="2:4" ht="25.5" x14ac:dyDescent="0.2">
      <c r="B119" s="146" t="s">
        <v>962</v>
      </c>
      <c r="C119" s="146" t="s">
        <v>963</v>
      </c>
      <c r="D119" s="154" t="s">
        <v>1008</v>
      </c>
    </row>
    <row r="120" spans="2:4" x14ac:dyDescent="0.2">
      <c r="B120" s="147" t="s">
        <v>964</v>
      </c>
      <c r="C120" s="147">
        <v>0</v>
      </c>
      <c r="D120" s="147">
        <v>0</v>
      </c>
    </row>
    <row r="121" spans="2:4" x14ac:dyDescent="0.2">
      <c r="B121" s="147" t="s">
        <v>965</v>
      </c>
      <c r="C121" s="147">
        <f>+'EGRESOS-MEDIO AMBIENTE'!H23</f>
        <v>135000</v>
      </c>
      <c r="D121" s="147">
        <v>0</v>
      </c>
    </row>
    <row r="122" spans="2:4" x14ac:dyDescent="0.2">
      <c r="B122" s="147" t="s">
        <v>966</v>
      </c>
      <c r="C122" s="147">
        <f>+'EGRESOS-MEDIO AMBIENTE'!H49</f>
        <v>0</v>
      </c>
      <c r="D122" s="147">
        <v>0</v>
      </c>
    </row>
    <row r="123" spans="2:4" x14ac:dyDescent="0.2">
      <c r="B123" s="147" t="s">
        <v>967</v>
      </c>
      <c r="C123" s="147">
        <v>0</v>
      </c>
      <c r="D123" s="147">
        <v>0</v>
      </c>
    </row>
    <row r="124" spans="2:4" x14ac:dyDescent="0.2">
      <c r="B124" s="147" t="s">
        <v>968</v>
      </c>
      <c r="C124" s="147">
        <v>0</v>
      </c>
      <c r="D124" s="147">
        <v>0</v>
      </c>
    </row>
    <row r="125" spans="2:4" x14ac:dyDescent="0.2">
      <c r="B125" s="147" t="s">
        <v>969</v>
      </c>
      <c r="C125" s="147">
        <v>0</v>
      </c>
      <c r="D125" s="147">
        <v>0</v>
      </c>
    </row>
    <row r="126" spans="2:4" x14ac:dyDescent="0.2">
      <c r="B126" s="147" t="s">
        <v>970</v>
      </c>
      <c r="C126" s="147">
        <v>0</v>
      </c>
      <c r="D126" s="147">
        <v>0</v>
      </c>
    </row>
    <row r="127" spans="2:4" x14ac:dyDescent="0.2">
      <c r="B127" s="147" t="s">
        <v>971</v>
      </c>
      <c r="C127" s="147">
        <v>0</v>
      </c>
      <c r="D127" s="147">
        <v>0</v>
      </c>
    </row>
    <row r="128" spans="2:4" x14ac:dyDescent="0.2">
      <c r="B128" s="147" t="s">
        <v>972</v>
      </c>
      <c r="C128" s="147">
        <v>0</v>
      </c>
      <c r="D128" s="147">
        <v>0</v>
      </c>
    </row>
    <row r="129" spans="2:4" x14ac:dyDescent="0.2">
      <c r="B129" s="147" t="s">
        <v>973</v>
      </c>
      <c r="C129" s="147">
        <v>0</v>
      </c>
      <c r="D129" s="147">
        <v>0</v>
      </c>
    </row>
    <row r="130" spans="2:4" x14ac:dyDescent="0.2">
      <c r="B130" s="148" t="s">
        <v>974</v>
      </c>
      <c r="C130" s="148">
        <f>SUM(C120:C129)</f>
        <v>135000</v>
      </c>
      <c r="D130" s="148">
        <f>SUM(D120:D129)</f>
        <v>0</v>
      </c>
    </row>
    <row r="131" spans="2:4" s="160" customFormat="1" x14ac:dyDescent="0.2">
      <c r="C131" s="161">
        <f>+C130-'EGRESOS-MEDIO AMBIENTE'!H96</f>
        <v>0</v>
      </c>
      <c r="D131" s="161">
        <f>+D130-'EGRESOS-MEDIO AMBIENTE'!K96</f>
        <v>0</v>
      </c>
    </row>
    <row r="132" spans="2:4" x14ac:dyDescent="0.2">
      <c r="B132" s="149" t="s">
        <v>982</v>
      </c>
      <c r="C132" s="149"/>
      <c r="D132" s="149"/>
    </row>
    <row r="133" spans="2:4" ht="5.0999999999999996" customHeight="1" x14ac:dyDescent="0.2">
      <c r="B133" s="149"/>
      <c r="C133" s="149"/>
      <c r="D133" s="149"/>
    </row>
    <row r="134" spans="2:4" ht="25.5" x14ac:dyDescent="0.2">
      <c r="B134" s="146" t="s">
        <v>962</v>
      </c>
      <c r="C134" s="146" t="s">
        <v>963</v>
      </c>
      <c r="D134" s="154" t="s">
        <v>1008</v>
      </c>
    </row>
    <row r="135" spans="2:4" x14ac:dyDescent="0.2">
      <c r="B135" s="147" t="s">
        <v>964</v>
      </c>
      <c r="C135" s="147">
        <v>0</v>
      </c>
      <c r="D135" s="147">
        <v>0</v>
      </c>
    </row>
    <row r="136" spans="2:4" x14ac:dyDescent="0.2">
      <c r="B136" s="147" t="s">
        <v>965</v>
      </c>
      <c r="C136" s="147">
        <v>0</v>
      </c>
      <c r="D136" s="147">
        <v>0</v>
      </c>
    </row>
    <row r="137" spans="2:4" x14ac:dyDescent="0.2">
      <c r="B137" s="147" t="s">
        <v>966</v>
      </c>
      <c r="C137" s="147">
        <f>+'EGRESOS-ATENCIÓN EMERG'!H49</f>
        <v>500000</v>
      </c>
      <c r="D137" s="147">
        <v>0</v>
      </c>
    </row>
    <row r="138" spans="2:4" x14ac:dyDescent="0.2">
      <c r="B138" s="147" t="s">
        <v>967</v>
      </c>
      <c r="C138" s="147">
        <v>0</v>
      </c>
      <c r="D138" s="147">
        <v>0</v>
      </c>
    </row>
    <row r="139" spans="2:4" x14ac:dyDescent="0.2">
      <c r="B139" s="147" t="s">
        <v>968</v>
      </c>
      <c r="C139" s="147">
        <v>0</v>
      </c>
      <c r="D139" s="147">
        <v>0</v>
      </c>
    </row>
    <row r="140" spans="2:4" x14ac:dyDescent="0.2">
      <c r="B140" s="147" t="s">
        <v>969</v>
      </c>
      <c r="C140" s="147">
        <v>0</v>
      </c>
      <c r="D140" s="147">
        <v>0</v>
      </c>
    </row>
    <row r="141" spans="2:4" x14ac:dyDescent="0.2">
      <c r="B141" s="147" t="s">
        <v>970</v>
      </c>
      <c r="C141" s="147">
        <v>0</v>
      </c>
      <c r="D141" s="147">
        <v>0</v>
      </c>
    </row>
    <row r="142" spans="2:4" x14ac:dyDescent="0.2">
      <c r="B142" s="147" t="s">
        <v>971</v>
      </c>
      <c r="C142" s="147">
        <v>0</v>
      </c>
      <c r="D142" s="147">
        <v>0</v>
      </c>
    </row>
    <row r="143" spans="2:4" x14ac:dyDescent="0.2">
      <c r="B143" s="147" t="s">
        <v>972</v>
      </c>
      <c r="C143" s="147">
        <v>0</v>
      </c>
      <c r="D143" s="147">
        <v>0</v>
      </c>
    </row>
    <row r="144" spans="2:4" x14ac:dyDescent="0.2">
      <c r="B144" s="147" t="s">
        <v>973</v>
      </c>
      <c r="C144" s="147">
        <v>0</v>
      </c>
      <c r="D144" s="147">
        <v>0</v>
      </c>
    </row>
    <row r="145" spans="2:4" x14ac:dyDescent="0.2">
      <c r="B145" s="148" t="s">
        <v>974</v>
      </c>
      <c r="C145" s="148">
        <f>SUM(C135:C144)</f>
        <v>500000</v>
      </c>
      <c r="D145" s="148">
        <f>SUM(D135:D144)</f>
        <v>0</v>
      </c>
    </row>
    <row r="146" spans="2:4" s="160" customFormat="1" x14ac:dyDescent="0.2">
      <c r="C146" s="161">
        <f>+C145-'EGRESOS-ATENCIÓN EMERG'!H96</f>
        <v>0</v>
      </c>
      <c r="D146" s="161">
        <f>+D145-'EGRESOS-ATENCIÓN EMERG'!K96</f>
        <v>0</v>
      </c>
    </row>
    <row r="147" spans="2:4" x14ac:dyDescent="0.2">
      <c r="B147" s="145" t="s">
        <v>983</v>
      </c>
    </row>
    <row r="148" spans="2:4" ht="5.0999999999999996" customHeight="1" x14ac:dyDescent="0.2"/>
    <row r="149" spans="2:4" ht="25.5" x14ac:dyDescent="0.2">
      <c r="B149" s="146" t="s">
        <v>962</v>
      </c>
      <c r="C149" s="146" t="s">
        <v>963</v>
      </c>
      <c r="D149" s="154" t="s">
        <v>1008</v>
      </c>
    </row>
    <row r="150" spans="2:4" x14ac:dyDescent="0.2">
      <c r="B150" s="147" t="s">
        <v>964</v>
      </c>
      <c r="C150" s="147">
        <f>+'III-02-11 UNIDAD TÉCNICA'!H7+'III-06-01 DIRECCIÓN TÉCNICA BI'!H7</f>
        <v>33216985.096231796</v>
      </c>
      <c r="D150" s="147">
        <f>+'III-02-11 UNIDAD TÉCNICA'!K7+'III-06-01 DIRECCIÓN TÉCNICA BI'!K7</f>
        <v>6861241.2199999997</v>
      </c>
    </row>
    <row r="151" spans="2:4" x14ac:dyDescent="0.2">
      <c r="B151" s="147" t="s">
        <v>965</v>
      </c>
      <c r="C151" s="147">
        <f>+'III-02-10 MANT-MEJ CAMINOS VARI'!H23+'III-02-11 UNIDAD TÉCNICA'!H27+'III-06-01 DIRECCIÓN TÉCNICA BI'!H25+'III-06-02 CAMPAÑA RESID SÓLIDOS'!H24</f>
        <v>22047285.624224</v>
      </c>
      <c r="D151" s="147">
        <f>+'III-02-10 MANT-MEJ CAMINOS VARI'!K23+'III-02-11 UNIDAD TÉCNICA'!K27+'III-06-01 DIRECCIÓN TÉCNICA BI'!K25+'III-06-02 CAMPAÑA RESID SÓLIDOS'!K24</f>
        <v>974123.33</v>
      </c>
    </row>
    <row r="152" spans="2:4" x14ac:dyDescent="0.2">
      <c r="B152" s="147" t="s">
        <v>966</v>
      </c>
      <c r="C152" s="147">
        <f>+'III-02-02 ASF CAMINO LAS TROJAS'!H51+'III-02-07 AyD MATAGUINEO-TROJAS'!H51+'III-02-08 AyD CAMINO CUMBRES'!H51+'III-02-11 UNIDAD TÉCNICA'!H55+'III-06-01 DIRECCIÓN TÉCNICA BI'!H53+'III-06-02 CAMPAÑA RESID SÓLIDOS'!H55+'III-06-03 INSTALAC.HIDROMEDIDOR'!H55+'III-06-04 MACROMEDICIÓN'!H55</f>
        <v>24399298.039999999</v>
      </c>
      <c r="D152" s="147">
        <f>+'III-02-02 ASF CAMINO LAS TROJAS'!K51+'III-02-07 AyD MATAGUINEO-TROJAS'!K51+'III-02-08 AyD CAMINO CUMBRES'!K51+'III-02-11 UNIDAD TÉCNICA'!K55+'III-06-01 DIRECCIÓN TÉCNICA BI'!K53+'III-06-02 CAMPAÑA RESID SÓLIDOS'!K55+'III-06-03 INSTALAC.HIDROMEDIDOR'!K55+'III-06-04 MACROMEDICIÓN'!K55</f>
        <v>633995.98</v>
      </c>
    </row>
    <row r="153" spans="2:4" x14ac:dyDescent="0.2">
      <c r="B153" s="147" t="s">
        <v>967</v>
      </c>
      <c r="C153" s="147">
        <v>0</v>
      </c>
      <c r="D153" s="147">
        <v>0</v>
      </c>
    </row>
    <row r="154" spans="2:4" x14ac:dyDescent="0.2">
      <c r="B154" s="147" t="s">
        <v>968</v>
      </c>
      <c r="C154" s="147">
        <v>0</v>
      </c>
      <c r="D154" s="147">
        <v>0</v>
      </c>
    </row>
    <row r="155" spans="2:4" x14ac:dyDescent="0.2">
      <c r="B155" s="147" t="s">
        <v>969</v>
      </c>
      <c r="C155" s="147">
        <f>+'III-02-01 ASF CRUCE CUCAS'!H74+'III-02-02 ASF CAMINO LAS TROJAS'!H74+'III-02-05 ASF CAMINO CUMBRES'!H74+'III-02-07 AyD MATAGUINEO-TROJAS'!H74+'III-02-08 AyD CAMINO CUMBRES'!H74+'III-02-09 CONST.ACERAS DISTRITO'!H74+'III-06-01 DIRECCIÓN TÉCNICA BI'!H76+'III-06-03 INSTALAC.HIDROMEDIDOR'!H78+'III-06-04 MACROMEDICIÓN'!H78</f>
        <v>130533964.25</v>
      </c>
      <c r="D155" s="147">
        <f>+'III-02-01 ASF CRUCE CUCAS'!K74+'III-02-02 ASF CAMINO LAS TROJAS'!K74+'III-02-05 ASF CAMINO CUMBRES'!K74+'III-02-07 AyD MATAGUINEO-TROJAS'!K74+'III-02-08 AyD CAMINO CUMBRES'!K74+'III-02-09 CONST.ACERAS DISTRITO'!K74+'III-06-01 DIRECCIÓN TÉCNICA BI'!K76+'III-06-03 INSTALAC.HIDROMEDIDOR'!K78+'III-06-04 MACROMEDICIÓN'!K78</f>
        <v>0</v>
      </c>
    </row>
    <row r="156" spans="2:4" x14ac:dyDescent="0.2">
      <c r="B156" s="147" t="s">
        <v>970</v>
      </c>
      <c r="C156" s="147">
        <v>0</v>
      </c>
      <c r="D156" s="147">
        <v>0</v>
      </c>
    </row>
    <row r="157" spans="2:4" x14ac:dyDescent="0.2">
      <c r="B157" s="147" t="s">
        <v>971</v>
      </c>
      <c r="C157" s="147">
        <v>0</v>
      </c>
      <c r="D157" s="147">
        <v>0</v>
      </c>
    </row>
    <row r="158" spans="2:4" x14ac:dyDescent="0.2">
      <c r="B158" s="147" t="s">
        <v>972</v>
      </c>
      <c r="C158" s="147">
        <v>0</v>
      </c>
      <c r="D158" s="147">
        <v>0</v>
      </c>
    </row>
    <row r="159" spans="2:4" x14ac:dyDescent="0.2">
      <c r="B159" s="147" t="s">
        <v>973</v>
      </c>
      <c r="C159" s="147">
        <v>0</v>
      </c>
      <c r="D159" s="147">
        <v>0</v>
      </c>
    </row>
    <row r="160" spans="2:4" x14ac:dyDescent="0.2">
      <c r="B160" s="148" t="s">
        <v>974</v>
      </c>
      <c r="C160" s="148">
        <f>SUM(C150:C159)</f>
        <v>210197533.01045579</v>
      </c>
      <c r="D160" s="148">
        <f>SUM(D150:D159)</f>
        <v>8469360.5299999993</v>
      </c>
    </row>
    <row r="161" spans="2:4" s="160" customFormat="1" x14ac:dyDescent="0.2">
      <c r="C161" s="161">
        <f>+C160-'III-02-01 ASF CRUCE CUCAS'!H104-'III-02-02 ASF CAMINO LAS TROJAS'!H104-'III-02-05 ASF CAMINO CUMBRES'!H104-'III-02-07 AyD MATAGUINEO-TROJAS'!H104-'III-02-08 AyD CAMINO CUMBRES'!H104-'III-02-09 CONST.ACERAS DISTRITO'!H104-'III-02-10 MANT-MEJ CAMINOS VARI'!H104-'III-02-11 UNIDAD TÉCNICA'!H102-'III-06-01 DIRECCIÓN TÉCNICA BI'!H106-'III-06-02 CAMPAÑA RESID SÓLIDOS'!H108-'III-06-03 INSTALAC.HIDROMEDIDOR'!H108-'III-06-04 MACROMEDICIÓN'!H108</f>
        <v>-1.4901161193847656E-8</v>
      </c>
      <c r="D161" s="161">
        <f>+D160-'III-02-01 ASF CRUCE CUCAS'!K104-'III-02-02 ASF CAMINO LAS TROJAS'!K104-'III-02-05 ASF CAMINO CUMBRES'!K104-'III-02-07 AyD MATAGUINEO-TROJAS'!K104-'III-02-08 AyD CAMINO CUMBRES'!K104-'III-02-09 CONST.ACERAS DISTRITO'!K104-'III-02-10 MANT-MEJ CAMINOS VARI'!K104-'III-02-11 UNIDAD TÉCNICA'!K102-'III-06-01 DIRECCIÓN TÉCNICA BI'!K106-'III-06-02 CAMPAÑA RESID SÓLIDOS'!K108-'III-06-03 INSTALAC.HIDROMEDIDOR'!K108-'III-06-04 MACROMEDICIÓN'!K108</f>
        <v>-2.3283064365386963E-10</v>
      </c>
    </row>
    <row r="162" spans="2:4" s="151" customFormat="1" ht="15" x14ac:dyDescent="0.25">
      <c r="B162" s="150" t="s">
        <v>984</v>
      </c>
      <c r="C162" s="150">
        <f>+C23+C38+C55+C70+C85+C100+C115+C130+C145+C160</f>
        <v>392971829.27201682</v>
      </c>
      <c r="D162" s="150">
        <f>+D23+D38+D55+D70+D85+D100+D115+D130+D145+D160</f>
        <v>40396952.890000001</v>
      </c>
    </row>
    <row r="163" spans="2:4" x14ac:dyDescent="0.2">
      <c r="C163" s="161">
        <f>+C162-INGRESOS!F7</f>
        <v>-1.2938976287841797E-2</v>
      </c>
      <c r="D163" s="152">
        <f>+D162-INGRESOS!E373</f>
        <v>0</v>
      </c>
    </row>
    <row r="164" spans="2:4" x14ac:dyDescent="0.2">
      <c r="C164" s="161">
        <f>+C162-[1]Ingresos!$D$8</f>
        <v>-1.2938976287841797E-2</v>
      </c>
    </row>
  </sheetData>
  <mergeCells count="3">
    <mergeCell ref="B2:D2"/>
    <mergeCell ref="B4:D4"/>
    <mergeCell ref="B5:D5"/>
  </mergeCells>
  <pageMargins left="0.51181102362204722" right="0.70866141732283472" top="0.55118110236220474" bottom="0.35433070866141736" header="0.31496062992125984" footer="0.31496062992125984"/>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codeName="Hoja23" filterMode="1"/>
  <dimension ref="B1:N250"/>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K125" sqref="K125"/>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3.85546875" style="101" bestFit="1" customWidth="1"/>
    <col min="14" max="16384" width="11.42578125" style="14"/>
  </cols>
  <sheetData>
    <row r="1" spans="2:14" ht="15" customHeight="1" x14ac:dyDescent="0.2"/>
    <row r="2" spans="2:14" ht="15" customHeight="1" x14ac:dyDescent="0.25">
      <c r="B2" s="184" t="s">
        <v>690</v>
      </c>
      <c r="C2" s="184"/>
      <c r="D2" s="184"/>
      <c r="E2" s="184"/>
      <c r="F2" s="184"/>
      <c r="G2" s="184"/>
      <c r="H2" s="184"/>
      <c r="I2" s="184"/>
      <c r="J2" s="184"/>
      <c r="K2" s="184"/>
      <c r="L2" s="184"/>
    </row>
    <row r="3" spans="2:14" ht="15" customHeight="1" x14ac:dyDescent="0.25">
      <c r="B3" s="184" t="s">
        <v>1026</v>
      </c>
      <c r="C3" s="184"/>
      <c r="D3" s="184"/>
      <c r="E3" s="184"/>
      <c r="F3" s="184"/>
      <c r="G3" s="184"/>
      <c r="H3" s="184"/>
      <c r="I3" s="184"/>
      <c r="J3" s="184"/>
      <c r="K3" s="184"/>
      <c r="L3" s="184"/>
    </row>
    <row r="4" spans="2:14" ht="15" customHeight="1" x14ac:dyDescent="0.2"/>
    <row r="5" spans="2:14"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c r="M5" s="110"/>
    </row>
    <row r="6" spans="2:14" s="63" customFormat="1" ht="15" customHeight="1" x14ac:dyDescent="0.2">
      <c r="B6" s="185"/>
      <c r="C6" s="186"/>
      <c r="D6" s="183"/>
      <c r="E6" s="183"/>
      <c r="F6" s="183"/>
      <c r="G6" s="187"/>
      <c r="H6" s="183"/>
      <c r="I6" s="183"/>
      <c r="J6" s="183"/>
      <c r="K6" s="183"/>
      <c r="L6" s="183"/>
      <c r="M6" s="110"/>
    </row>
    <row r="7" spans="2:14" s="63" customFormat="1" ht="15" customHeight="1" x14ac:dyDescent="0.2">
      <c r="B7" s="65" t="s">
        <v>702</v>
      </c>
      <c r="C7" s="66" t="s">
        <v>703</v>
      </c>
      <c r="D7" s="67">
        <f t="shared" ref="D7:L7" si="0">+D8+D13+D16+D20+D23</f>
        <v>23833730.120731797</v>
      </c>
      <c r="E7" s="67">
        <f t="shared" si="0"/>
        <v>0</v>
      </c>
      <c r="F7" s="67">
        <f t="shared" si="0"/>
        <v>446821.6655</v>
      </c>
      <c r="G7" s="67">
        <f t="shared" si="0"/>
        <v>0</v>
      </c>
      <c r="H7" s="67">
        <f t="shared" si="0"/>
        <v>24280551.786231797</v>
      </c>
      <c r="I7" s="67">
        <f t="shared" si="0"/>
        <v>0</v>
      </c>
      <c r="J7" s="67">
        <f t="shared" si="0"/>
        <v>5717378.8899999997</v>
      </c>
      <c r="K7" s="67">
        <f t="shared" si="0"/>
        <v>5717378.8899999997</v>
      </c>
      <c r="L7" s="67">
        <f t="shared" si="0"/>
        <v>18563172.896231793</v>
      </c>
      <c r="M7" s="110"/>
    </row>
    <row r="8" spans="2:14" s="63" customFormat="1" ht="15" customHeight="1" x14ac:dyDescent="0.2">
      <c r="B8" s="65" t="s">
        <v>704</v>
      </c>
      <c r="C8" s="66" t="s">
        <v>705</v>
      </c>
      <c r="D8" s="67">
        <f t="shared" ref="D8:L8" si="1">SUM(D9:D12)</f>
        <v>15797205.605599999</v>
      </c>
      <c r="E8" s="67">
        <f t="shared" si="1"/>
        <v>0</v>
      </c>
      <c r="F8" s="67">
        <f t="shared" si="1"/>
        <v>350000</v>
      </c>
      <c r="G8" s="67">
        <f t="shared" si="1"/>
        <v>0</v>
      </c>
      <c r="H8" s="67">
        <f t="shared" si="1"/>
        <v>16147205.605599999</v>
      </c>
      <c r="I8" s="67">
        <f t="shared" si="1"/>
        <v>0</v>
      </c>
      <c r="J8" s="67">
        <f t="shared" si="1"/>
        <v>4417733.84</v>
      </c>
      <c r="K8" s="67">
        <f t="shared" si="1"/>
        <v>4417733.84</v>
      </c>
      <c r="L8" s="67">
        <f t="shared" si="1"/>
        <v>11729471.7656</v>
      </c>
      <c r="M8" s="110"/>
    </row>
    <row r="9" spans="2:14" s="63" customFormat="1" ht="15" hidden="1" customHeight="1" x14ac:dyDescent="0.2">
      <c r="B9" s="69" t="s">
        <v>706</v>
      </c>
      <c r="C9" s="45" t="s">
        <v>707</v>
      </c>
      <c r="D9" s="70">
        <v>0</v>
      </c>
      <c r="E9" s="70">
        <v>0</v>
      </c>
      <c r="F9" s="70">
        <v>0</v>
      </c>
      <c r="G9" s="70">
        <v>0</v>
      </c>
      <c r="H9" s="70">
        <f>+D9+E9+F9-G9</f>
        <v>0</v>
      </c>
      <c r="I9" s="70">
        <v>0</v>
      </c>
      <c r="J9" s="70">
        <v>0</v>
      </c>
      <c r="K9" s="70">
        <f>+I9+J9</f>
        <v>0</v>
      </c>
      <c r="L9" s="70">
        <f>+H9-K9</f>
        <v>0</v>
      </c>
    </row>
    <row r="10" spans="2:14" s="63" customFormat="1" ht="15" customHeight="1" x14ac:dyDescent="0.2">
      <c r="B10" s="69" t="s">
        <v>708</v>
      </c>
      <c r="C10" s="45" t="s">
        <v>709</v>
      </c>
      <c r="D10" s="70">
        <f>+'[1]Prog.III-Recursos 8114-9329'!$D$65</f>
        <v>2482537.6055999999</v>
      </c>
      <c r="E10" s="70">
        <v>0</v>
      </c>
      <c r="F10" s="70">
        <v>0</v>
      </c>
      <c r="G10" s="70">
        <v>0</v>
      </c>
      <c r="H10" s="70">
        <f>+D10+E10+F10-G10</f>
        <v>2482537.6055999999</v>
      </c>
      <c r="I10" s="70">
        <v>0</v>
      </c>
      <c r="J10" s="70">
        <f>+'[9]I TRIM 2020'!$E$819</f>
        <v>1711589.7000000004</v>
      </c>
      <c r="K10" s="70">
        <f>+I10+J10</f>
        <v>1711589.7000000004</v>
      </c>
      <c r="L10" s="70">
        <f>+H10-K10</f>
        <v>770947.90559999947</v>
      </c>
      <c r="M10" s="110">
        <v>1711589.7000000004</v>
      </c>
      <c r="N10" s="68">
        <f>+K10-M10</f>
        <v>0</v>
      </c>
    </row>
    <row r="11" spans="2:14" s="63" customFormat="1" ht="15" customHeight="1" x14ac:dyDescent="0.2">
      <c r="B11" s="69" t="s">
        <v>928</v>
      </c>
      <c r="C11" s="45" t="s">
        <v>929</v>
      </c>
      <c r="D11" s="70">
        <f>+'[1]Prog.III-Recursos 8114-9329'!$D$66</f>
        <v>12964668</v>
      </c>
      <c r="E11" s="70">
        <v>0</v>
      </c>
      <c r="F11" s="70">
        <v>0</v>
      </c>
      <c r="G11" s="70">
        <v>0</v>
      </c>
      <c r="H11" s="70">
        <f>+D11+E11+F11-G11</f>
        <v>12964668</v>
      </c>
      <c r="I11" s="70">
        <v>0</v>
      </c>
      <c r="J11" s="70">
        <f>+'[9]I TRIM 2020'!$E$836</f>
        <v>2197910.1599999997</v>
      </c>
      <c r="K11" s="70">
        <f>+I11+J11</f>
        <v>2197910.1599999997</v>
      </c>
      <c r="L11" s="70">
        <f>+H11-K11</f>
        <v>10766757.84</v>
      </c>
      <c r="M11" s="110">
        <v>2197910.1599999997</v>
      </c>
      <c r="N11" s="68">
        <f>+K11-M11</f>
        <v>0</v>
      </c>
    </row>
    <row r="12" spans="2:14" s="63" customFormat="1" ht="15" customHeight="1" x14ac:dyDescent="0.2">
      <c r="B12" s="69" t="s">
        <v>949</v>
      </c>
      <c r="C12" s="45" t="s">
        <v>950</v>
      </c>
      <c r="D12" s="70">
        <f>+'[1]Prog.III-Recursos 8114-9329'!$D$67</f>
        <v>350000</v>
      </c>
      <c r="E12" s="70">
        <v>0</v>
      </c>
      <c r="F12" s="70">
        <f>+'[8]PROGRAMA III'!$G$897</f>
        <v>350000</v>
      </c>
      <c r="G12" s="70">
        <v>0</v>
      </c>
      <c r="H12" s="70">
        <f>+D12+E12+F12-G12</f>
        <v>700000</v>
      </c>
      <c r="I12" s="70">
        <v>0</v>
      </c>
      <c r="J12" s="70">
        <f>+'[9]I TRIM 2020'!$E$853</f>
        <v>508233.98</v>
      </c>
      <c r="K12" s="70">
        <f>+I12+J12</f>
        <v>508233.98</v>
      </c>
      <c r="L12" s="70">
        <f>+H12-K12</f>
        <v>191766.02000000002</v>
      </c>
      <c r="M12" s="110">
        <v>508233.98</v>
      </c>
      <c r="N12" s="68">
        <f>+K12-M12</f>
        <v>0</v>
      </c>
    </row>
    <row r="13" spans="2:14" s="63" customFormat="1" ht="15" customHeight="1" x14ac:dyDescent="0.2">
      <c r="B13" s="65" t="s">
        <v>710</v>
      </c>
      <c r="C13" s="66" t="s">
        <v>711</v>
      </c>
      <c r="D13" s="67">
        <f>SUM(D14:D15)</f>
        <v>100000</v>
      </c>
      <c r="E13" s="67">
        <f t="shared" ref="E13:L13" si="2">SUM(E14:E15)</f>
        <v>0</v>
      </c>
      <c r="F13" s="67">
        <f t="shared" si="2"/>
        <v>0</v>
      </c>
      <c r="G13" s="67">
        <f t="shared" si="2"/>
        <v>0</v>
      </c>
      <c r="H13" s="67">
        <f t="shared" si="2"/>
        <v>100000</v>
      </c>
      <c r="I13" s="67">
        <f t="shared" si="2"/>
        <v>0</v>
      </c>
      <c r="J13" s="67">
        <f t="shared" si="2"/>
        <v>0</v>
      </c>
      <c r="K13" s="67">
        <f t="shared" si="2"/>
        <v>0</v>
      </c>
      <c r="L13" s="67">
        <f t="shared" si="2"/>
        <v>100000</v>
      </c>
      <c r="M13" s="110"/>
    </row>
    <row r="14" spans="2:14" s="63" customFormat="1" ht="15" customHeight="1" x14ac:dyDescent="0.2">
      <c r="B14" s="69" t="s">
        <v>712</v>
      </c>
      <c r="C14" s="45" t="s">
        <v>713</v>
      </c>
      <c r="D14" s="70">
        <f>+'[1]Prog.III-Recursos 8114-9329'!$D$69</f>
        <v>100000</v>
      </c>
      <c r="E14" s="70">
        <v>0</v>
      </c>
      <c r="F14" s="70">
        <v>0</v>
      </c>
      <c r="G14" s="70">
        <v>0</v>
      </c>
      <c r="H14" s="70">
        <f>+D14+E14+F14-G14</f>
        <v>100000</v>
      </c>
      <c r="I14" s="70">
        <v>0</v>
      </c>
      <c r="J14" s="70">
        <v>0</v>
      </c>
      <c r="K14" s="70">
        <f>+I14+J14</f>
        <v>0</v>
      </c>
      <c r="L14" s="70">
        <f>+H14-K14</f>
        <v>100000</v>
      </c>
      <c r="M14" s="110">
        <v>0</v>
      </c>
      <c r="N14" s="68">
        <f>+K14-M14</f>
        <v>0</v>
      </c>
    </row>
    <row r="15" spans="2:14" s="63" customFormat="1" ht="15" hidden="1" customHeight="1" x14ac:dyDescent="0.2">
      <c r="B15" s="69" t="s">
        <v>714</v>
      </c>
      <c r="C15" s="45" t="s">
        <v>715</v>
      </c>
      <c r="D15" s="70">
        <v>0</v>
      </c>
      <c r="E15" s="70">
        <v>0</v>
      </c>
      <c r="F15" s="70">
        <v>0</v>
      </c>
      <c r="G15" s="70">
        <v>0</v>
      </c>
      <c r="H15" s="70">
        <f>+D15+E15+F15-G15</f>
        <v>0</v>
      </c>
      <c r="I15" s="70">
        <v>0</v>
      </c>
      <c r="J15" s="70">
        <v>0</v>
      </c>
      <c r="K15" s="70">
        <f>+I15+J15</f>
        <v>0</v>
      </c>
      <c r="L15" s="70">
        <f>+H15-K15</f>
        <v>0</v>
      </c>
    </row>
    <row r="16" spans="2:14" s="63" customFormat="1" ht="15" customHeight="1" x14ac:dyDescent="0.2">
      <c r="B16" s="65" t="s">
        <v>716</v>
      </c>
      <c r="C16" s="66" t="s">
        <v>717</v>
      </c>
      <c r="D16" s="67">
        <f>SUM(D17:D19)</f>
        <v>4327767.0715693142</v>
      </c>
      <c r="E16" s="67">
        <f t="shared" ref="E16:L16" si="3">SUM(E17:E19)</f>
        <v>0</v>
      </c>
      <c r="F16" s="67">
        <f t="shared" si="3"/>
        <v>29166.665499999999</v>
      </c>
      <c r="G16" s="67">
        <f t="shared" si="3"/>
        <v>0</v>
      </c>
      <c r="H16" s="67">
        <f t="shared" si="3"/>
        <v>4356933.7370693143</v>
      </c>
      <c r="I16" s="67">
        <f t="shared" si="3"/>
        <v>0</v>
      </c>
      <c r="J16" s="30">
        <f t="shared" si="3"/>
        <v>475615.98</v>
      </c>
      <c r="K16" s="67">
        <f t="shared" si="3"/>
        <v>475615.98</v>
      </c>
      <c r="L16" s="67">
        <f t="shared" si="3"/>
        <v>3881317.7570693144</v>
      </c>
      <c r="M16" s="110"/>
    </row>
    <row r="17" spans="2:14" s="63" customFormat="1" ht="15" customHeight="1" x14ac:dyDescent="0.2">
      <c r="B17" s="69" t="s">
        <v>718</v>
      </c>
      <c r="C17" s="45" t="s">
        <v>719</v>
      </c>
      <c r="D17" s="70">
        <f>+'[1]Prog.III-Recursos 8114-9329'!$D$71</f>
        <v>2772000</v>
      </c>
      <c r="E17" s="70">
        <v>0</v>
      </c>
      <c r="F17" s="70">
        <v>0</v>
      </c>
      <c r="G17" s="70">
        <v>0</v>
      </c>
      <c r="H17" s="70">
        <f>+D17+E17+F17-G17</f>
        <v>2772000</v>
      </c>
      <c r="I17" s="70">
        <v>0</v>
      </c>
      <c r="J17" s="70">
        <f>+'[9]I TRIM 2020'!$E$870</f>
        <v>327955.86</v>
      </c>
      <c r="K17" s="70">
        <f>+I17+J17</f>
        <v>327955.86</v>
      </c>
      <c r="L17" s="70">
        <f>+H17-K17</f>
        <v>2444044.14</v>
      </c>
      <c r="M17" s="110">
        <v>327955.86</v>
      </c>
      <c r="N17" s="68">
        <f>+K17-M17</f>
        <v>0</v>
      </c>
    </row>
    <row r="18" spans="2:14" s="63" customFormat="1" ht="15" hidden="1" customHeight="1" x14ac:dyDescent="0.2">
      <c r="B18" s="69" t="s">
        <v>987</v>
      </c>
      <c r="C18" s="45" t="s">
        <v>988</v>
      </c>
      <c r="D18" s="70">
        <v>0</v>
      </c>
      <c r="E18" s="70">
        <v>0</v>
      </c>
      <c r="F18" s="70">
        <v>0</v>
      </c>
      <c r="G18" s="70">
        <v>0</v>
      </c>
      <c r="H18" s="70">
        <f>+D18+E18+F18-G18</f>
        <v>0</v>
      </c>
      <c r="I18" s="70">
        <v>0</v>
      </c>
      <c r="J18" s="70">
        <v>0</v>
      </c>
      <c r="K18" s="70">
        <f>+I18+J18</f>
        <v>0</v>
      </c>
      <c r="L18" s="70">
        <f>+H18-K18</f>
        <v>0</v>
      </c>
    </row>
    <row r="19" spans="2:14" s="63" customFormat="1" ht="15" customHeight="1" x14ac:dyDescent="0.2">
      <c r="B19" s="69" t="s">
        <v>720</v>
      </c>
      <c r="C19" s="45" t="s">
        <v>721</v>
      </c>
      <c r="D19" s="70">
        <f>+'[1]Prog.III-Recursos 8114-9329'!$D$72</f>
        <v>1555767.0715693145</v>
      </c>
      <c r="E19" s="70">
        <v>0</v>
      </c>
      <c r="F19" s="70">
        <f>+'[8]PROGRAMA III'!$G$907</f>
        <v>29166.665499999999</v>
      </c>
      <c r="G19" s="70">
        <v>0</v>
      </c>
      <c r="H19" s="70">
        <f>+D19+E19+F19-G19</f>
        <v>1584933.7370693143</v>
      </c>
      <c r="I19" s="70">
        <v>0</v>
      </c>
      <c r="J19" s="70">
        <f>+'[9]I TRIM 2020'!$E$881</f>
        <v>147660.12</v>
      </c>
      <c r="K19" s="70">
        <f>+I19+J19</f>
        <v>147660.12</v>
      </c>
      <c r="L19" s="70">
        <f>+H19-K19</f>
        <v>1437273.6170693142</v>
      </c>
      <c r="M19" s="110">
        <v>147660.12</v>
      </c>
      <c r="N19" s="68">
        <f>+K19-M19</f>
        <v>0</v>
      </c>
    </row>
    <row r="20" spans="2:14" s="63" customFormat="1" ht="15" customHeight="1" x14ac:dyDescent="0.2">
      <c r="B20" s="65" t="s">
        <v>722</v>
      </c>
      <c r="C20" s="66" t="s">
        <v>723</v>
      </c>
      <c r="D20" s="67">
        <f>SUM(D21:D22)</f>
        <v>1820247.5465459998</v>
      </c>
      <c r="E20" s="67">
        <f t="shared" ref="E20:L20" si="4">SUM(E21:E22)</f>
        <v>0</v>
      </c>
      <c r="F20" s="67">
        <f t="shared" si="4"/>
        <v>34125</v>
      </c>
      <c r="G20" s="67">
        <f t="shared" si="4"/>
        <v>0</v>
      </c>
      <c r="H20" s="67">
        <f t="shared" si="4"/>
        <v>1854372.5465459998</v>
      </c>
      <c r="I20" s="67">
        <f t="shared" si="4"/>
        <v>0</v>
      </c>
      <c r="J20" s="30">
        <f t="shared" si="4"/>
        <v>416974.1</v>
      </c>
      <c r="K20" s="67">
        <f t="shared" si="4"/>
        <v>416974.1</v>
      </c>
      <c r="L20" s="67">
        <f t="shared" si="4"/>
        <v>1437398.4465459997</v>
      </c>
      <c r="M20" s="110"/>
    </row>
    <row r="21" spans="2:14" s="63" customFormat="1" ht="15" customHeight="1" x14ac:dyDescent="0.2">
      <c r="B21" s="45" t="s">
        <v>724</v>
      </c>
      <c r="C21" s="45" t="s">
        <v>725</v>
      </c>
      <c r="D21" s="70">
        <f>+'[1]Prog.III-Recursos 8114-9329'!$D$74</f>
        <v>1726901.5185179999</v>
      </c>
      <c r="E21" s="70">
        <v>0</v>
      </c>
      <c r="F21" s="70">
        <f>+'[8]PROGRAMA III'!$G$911</f>
        <v>32375</v>
      </c>
      <c r="G21" s="70">
        <v>0</v>
      </c>
      <c r="H21" s="70">
        <f>+D21+E21+F21-G21</f>
        <v>1759276.5185179999</v>
      </c>
      <c r="I21" s="70">
        <v>0</v>
      </c>
      <c r="J21" s="70">
        <f>+'[9]I TRIM 2020'!$E$892</f>
        <v>396587.1</v>
      </c>
      <c r="K21" s="70">
        <f>+I21+J21</f>
        <v>396587.1</v>
      </c>
      <c r="L21" s="70">
        <f>+H21-K21</f>
        <v>1362689.4185179998</v>
      </c>
      <c r="M21" s="110">
        <v>396587.1</v>
      </c>
      <c r="N21" s="68">
        <f>+K21-M21</f>
        <v>0</v>
      </c>
    </row>
    <row r="22" spans="2:14" s="63" customFormat="1" ht="15" customHeight="1" x14ac:dyDescent="0.2">
      <c r="B22" s="45" t="s">
        <v>726</v>
      </c>
      <c r="C22" s="45" t="s">
        <v>727</v>
      </c>
      <c r="D22" s="70">
        <f>+'[1]Prog.III-Recursos 8114-9329'!$D$75</f>
        <v>93346.028028000001</v>
      </c>
      <c r="E22" s="70">
        <v>0</v>
      </c>
      <c r="F22" s="70">
        <f>+'[8]PROGRAMA III'!$G$915</f>
        <v>1750</v>
      </c>
      <c r="G22" s="70">
        <v>0</v>
      </c>
      <c r="H22" s="70">
        <f>+D22+E22+F22-G22</f>
        <v>95096.028028000001</v>
      </c>
      <c r="I22" s="70">
        <v>0</v>
      </c>
      <c r="J22" s="70">
        <f>+'[9]I TRIM 2020'!$E$903</f>
        <v>20387</v>
      </c>
      <c r="K22" s="70">
        <f>+I22+J22</f>
        <v>20387</v>
      </c>
      <c r="L22" s="70">
        <f>+H22-K22</f>
        <v>74709.028028000001</v>
      </c>
      <c r="M22" s="110">
        <v>20387</v>
      </c>
      <c r="N22" s="68">
        <f>+K22-M22</f>
        <v>0</v>
      </c>
    </row>
    <row r="23" spans="2:14" s="63" customFormat="1" ht="15" customHeight="1" x14ac:dyDescent="0.2">
      <c r="B23" s="65" t="s">
        <v>728</v>
      </c>
      <c r="C23" s="66" t="s">
        <v>729</v>
      </c>
      <c r="D23" s="67">
        <f>SUM(D24:D26)</f>
        <v>1788509.8970164799</v>
      </c>
      <c r="E23" s="67">
        <f t="shared" ref="E23:L23" si="5">SUM(E24:E26)</f>
        <v>0</v>
      </c>
      <c r="F23" s="67">
        <f t="shared" si="5"/>
        <v>33530</v>
      </c>
      <c r="G23" s="67">
        <f t="shared" si="5"/>
        <v>0</v>
      </c>
      <c r="H23" s="67">
        <f t="shared" si="5"/>
        <v>1822039.8970164799</v>
      </c>
      <c r="I23" s="67">
        <f t="shared" si="5"/>
        <v>0</v>
      </c>
      <c r="J23" s="30">
        <f t="shared" si="5"/>
        <v>407054.97</v>
      </c>
      <c r="K23" s="67">
        <f t="shared" si="5"/>
        <v>407054.97</v>
      </c>
      <c r="L23" s="67">
        <f t="shared" si="5"/>
        <v>1414984.9270164799</v>
      </c>
      <c r="M23" s="110"/>
    </row>
    <row r="24" spans="2:14" s="63" customFormat="1" ht="15" customHeight="1" x14ac:dyDescent="0.2">
      <c r="B24" s="69" t="s">
        <v>903</v>
      </c>
      <c r="C24" s="45" t="s">
        <v>904</v>
      </c>
      <c r="D24" s="70">
        <f>+'[1]Prog.III-Recursos 8114-9329'!$D$77</f>
        <v>948395.64476447995</v>
      </c>
      <c r="E24" s="70">
        <v>0</v>
      </c>
      <c r="F24" s="70">
        <f>+'[8]PROGRAMA III'!$G$917</f>
        <v>17780</v>
      </c>
      <c r="G24" s="70">
        <v>0</v>
      </c>
      <c r="H24" s="70">
        <f>+D24+E24+F24-G24</f>
        <v>966175.64476447995</v>
      </c>
      <c r="I24" s="70">
        <v>0</v>
      </c>
      <c r="J24" s="70">
        <f>+'[9]I TRIM 2020'!$E$914</f>
        <v>223575.69</v>
      </c>
      <c r="K24" s="70">
        <f>+I24+J24</f>
        <v>223575.69</v>
      </c>
      <c r="L24" s="70">
        <f>+H24-K24</f>
        <v>742599.95476448</v>
      </c>
      <c r="M24" s="110">
        <v>223575.69</v>
      </c>
      <c r="N24" s="68">
        <f>+K24-M24</f>
        <v>0</v>
      </c>
    </row>
    <row r="25" spans="2:14" s="63" customFormat="1" ht="15" customHeight="1" x14ac:dyDescent="0.2">
      <c r="B25" s="69" t="s">
        <v>730</v>
      </c>
      <c r="C25" s="45" t="s">
        <v>731</v>
      </c>
      <c r="D25" s="70">
        <f>+'[1]Prog.III-Recursos 8114-9329'!$D$78</f>
        <v>280038.08408399997</v>
      </c>
      <c r="E25" s="70">
        <v>0</v>
      </c>
      <c r="F25" s="70">
        <f>+'[8]PROGRAMA III'!$G$918</f>
        <v>5250</v>
      </c>
      <c r="G25" s="70">
        <v>0</v>
      </c>
      <c r="H25" s="70">
        <f>+D25+E25+F25-G25</f>
        <v>285288.08408399997</v>
      </c>
      <c r="I25" s="70">
        <v>0</v>
      </c>
      <c r="J25" s="70">
        <f>+'[9]I TRIM 2020'!$E$925</f>
        <v>61159.75</v>
      </c>
      <c r="K25" s="70">
        <f>+I25+J25</f>
        <v>61159.75</v>
      </c>
      <c r="L25" s="70">
        <f>+H25-K25</f>
        <v>224128.33408399997</v>
      </c>
      <c r="M25" s="110">
        <v>61159.75</v>
      </c>
      <c r="N25" s="68">
        <f>+K25-M25</f>
        <v>0</v>
      </c>
    </row>
    <row r="26" spans="2:14" s="63" customFormat="1" ht="15" customHeight="1" x14ac:dyDescent="0.2">
      <c r="B26" s="69" t="s">
        <v>732</v>
      </c>
      <c r="C26" s="45" t="s">
        <v>733</v>
      </c>
      <c r="D26" s="70">
        <f>+'[1]Prog.III-Recursos 8114-9329'!$D$79</f>
        <v>560076.16816799995</v>
      </c>
      <c r="E26" s="70">
        <v>0</v>
      </c>
      <c r="F26" s="70">
        <f>+'[8]PROGRAMA III'!$G$919</f>
        <v>10500</v>
      </c>
      <c r="G26" s="70">
        <v>0</v>
      </c>
      <c r="H26" s="70">
        <f>+D26+E26+F26-G26</f>
        <v>570576.16816799995</v>
      </c>
      <c r="I26" s="70">
        <v>0</v>
      </c>
      <c r="J26" s="70">
        <f>+'[9]I TRIM 2020'!$E$936</f>
        <v>122319.53</v>
      </c>
      <c r="K26" s="70">
        <f>+I26+J26</f>
        <v>122319.53</v>
      </c>
      <c r="L26" s="70">
        <f>+H26-K26</f>
        <v>448256.63816799992</v>
      </c>
      <c r="M26" s="110">
        <v>122319.53</v>
      </c>
      <c r="N26" s="68">
        <f>+K26-M26</f>
        <v>0</v>
      </c>
    </row>
    <row r="27" spans="2:14" s="63" customFormat="1" ht="15" customHeight="1" x14ac:dyDescent="0.2">
      <c r="B27" s="65" t="s">
        <v>734</v>
      </c>
      <c r="C27" s="66" t="s">
        <v>735</v>
      </c>
      <c r="D27" s="67">
        <f>+D28+D30+D33+D37+D40+D42+D44+D47+D50+D52</f>
        <v>7514833.6242239997</v>
      </c>
      <c r="E27" s="67">
        <f t="shared" ref="E27:L27" si="6">+E28+E30+E33+E37+E40+E42+E44+E47+E50+E52</f>
        <v>0</v>
      </c>
      <c r="F27" s="67">
        <f t="shared" si="6"/>
        <v>0</v>
      </c>
      <c r="G27" s="67">
        <f t="shared" si="6"/>
        <v>0</v>
      </c>
      <c r="H27" s="67">
        <f t="shared" si="6"/>
        <v>7514833.6242239997</v>
      </c>
      <c r="I27" s="67">
        <f t="shared" si="6"/>
        <v>0</v>
      </c>
      <c r="J27" s="30">
        <f t="shared" si="6"/>
        <v>750017.49</v>
      </c>
      <c r="K27" s="67">
        <f t="shared" si="6"/>
        <v>750017.49</v>
      </c>
      <c r="L27" s="67">
        <f t="shared" si="6"/>
        <v>6764816.1342239995</v>
      </c>
      <c r="M27" s="110"/>
    </row>
    <row r="28" spans="2:14" s="63" customFormat="1" ht="15" hidden="1" customHeight="1" x14ac:dyDescent="0.2">
      <c r="B28" s="65" t="s">
        <v>736</v>
      </c>
      <c r="C28" s="66" t="s">
        <v>291</v>
      </c>
      <c r="D28" s="67">
        <f t="shared" ref="D28:J28" si="7">+D29</f>
        <v>0</v>
      </c>
      <c r="E28" s="67">
        <f t="shared" si="7"/>
        <v>0</v>
      </c>
      <c r="F28" s="67">
        <f t="shared" si="7"/>
        <v>0</v>
      </c>
      <c r="G28" s="67">
        <f t="shared" si="7"/>
        <v>0</v>
      </c>
      <c r="H28" s="67">
        <f t="shared" si="7"/>
        <v>0</v>
      </c>
      <c r="I28" s="67">
        <f t="shared" si="7"/>
        <v>0</v>
      </c>
      <c r="J28" s="67">
        <f t="shared" si="7"/>
        <v>0</v>
      </c>
      <c r="K28" s="70">
        <f>+I28+J28</f>
        <v>0</v>
      </c>
      <c r="L28" s="70">
        <f>+H28-K28</f>
        <v>0</v>
      </c>
    </row>
    <row r="29" spans="2:14" s="63" customFormat="1" ht="15" hidden="1" customHeight="1" x14ac:dyDescent="0.2">
      <c r="B29" s="69" t="s">
        <v>737</v>
      </c>
      <c r="C29" s="45" t="s">
        <v>738</v>
      </c>
      <c r="D29" s="70">
        <v>0</v>
      </c>
      <c r="E29" s="70">
        <v>0</v>
      </c>
      <c r="F29" s="70">
        <v>0</v>
      </c>
      <c r="G29" s="70">
        <v>0</v>
      </c>
      <c r="H29" s="70">
        <f>+D29+E29+F29-G29</f>
        <v>0</v>
      </c>
      <c r="I29" s="70">
        <v>0</v>
      </c>
      <c r="J29" s="70">
        <v>0</v>
      </c>
      <c r="K29" s="70">
        <f>+I29+J29</f>
        <v>0</v>
      </c>
      <c r="L29" s="70">
        <f>+H29-K29</f>
        <v>0</v>
      </c>
    </row>
    <row r="30" spans="2:14" s="63" customFormat="1" ht="15" hidden="1" customHeight="1" x14ac:dyDescent="0.2">
      <c r="B30" s="65" t="s">
        <v>739</v>
      </c>
      <c r="C30" s="66" t="s">
        <v>740</v>
      </c>
      <c r="D30" s="67">
        <f>SUM(D31:D32)</f>
        <v>0</v>
      </c>
      <c r="E30" s="67">
        <f t="shared" ref="E30:L30" si="8">SUM(E31:E32)</f>
        <v>0</v>
      </c>
      <c r="F30" s="67">
        <f t="shared" si="8"/>
        <v>0</v>
      </c>
      <c r="G30" s="67">
        <f t="shared" si="8"/>
        <v>0</v>
      </c>
      <c r="H30" s="67">
        <f t="shared" si="8"/>
        <v>0</v>
      </c>
      <c r="I30" s="67">
        <f t="shared" si="8"/>
        <v>0</v>
      </c>
      <c r="J30" s="67">
        <f t="shared" si="8"/>
        <v>0</v>
      </c>
      <c r="K30" s="67">
        <f t="shared" si="8"/>
        <v>0</v>
      </c>
      <c r="L30" s="67">
        <f t="shared" si="8"/>
        <v>0</v>
      </c>
    </row>
    <row r="31" spans="2:14" s="63" customFormat="1" ht="15" hidden="1" customHeight="1" x14ac:dyDescent="0.2">
      <c r="B31" s="69" t="s">
        <v>741</v>
      </c>
      <c r="C31" s="45" t="s">
        <v>742</v>
      </c>
      <c r="D31" s="70">
        <v>0</v>
      </c>
      <c r="E31" s="70">
        <v>0</v>
      </c>
      <c r="F31" s="70">
        <v>0</v>
      </c>
      <c r="G31" s="70">
        <v>0</v>
      </c>
      <c r="H31" s="70">
        <f>+D31+E31+F31-G31</f>
        <v>0</v>
      </c>
      <c r="I31" s="70">
        <v>0</v>
      </c>
      <c r="J31" s="70">
        <v>0</v>
      </c>
      <c r="K31" s="70">
        <f>+I31+J31</f>
        <v>0</v>
      </c>
      <c r="L31" s="70">
        <f>+H31-K31</f>
        <v>0</v>
      </c>
    </row>
    <row r="32" spans="2:14" s="63" customFormat="1" ht="15" hidden="1" customHeight="1" x14ac:dyDescent="0.2">
      <c r="B32" s="69" t="s">
        <v>743</v>
      </c>
      <c r="C32" s="45" t="s">
        <v>744</v>
      </c>
      <c r="D32" s="70">
        <v>0</v>
      </c>
      <c r="E32" s="70">
        <v>0</v>
      </c>
      <c r="F32" s="70">
        <v>0</v>
      </c>
      <c r="G32" s="70">
        <v>0</v>
      </c>
      <c r="H32" s="70">
        <f>+D32+E32+F32-G32</f>
        <v>0</v>
      </c>
      <c r="I32" s="70">
        <v>0</v>
      </c>
      <c r="J32" s="70">
        <v>0</v>
      </c>
      <c r="K32" s="70">
        <f>+I32+J32</f>
        <v>0</v>
      </c>
      <c r="L32" s="70">
        <f>+H32-K32</f>
        <v>0</v>
      </c>
    </row>
    <row r="33" spans="2:14" s="63" customFormat="1" ht="15" hidden="1" customHeight="1" x14ac:dyDescent="0.2">
      <c r="B33" s="65" t="s">
        <v>745</v>
      </c>
      <c r="C33" s="66" t="s">
        <v>746</v>
      </c>
      <c r="D33" s="67">
        <f>SUM(D34:D36)</f>
        <v>0</v>
      </c>
      <c r="E33" s="67">
        <f t="shared" ref="E33:L33" si="9">SUM(E34:E36)</f>
        <v>0</v>
      </c>
      <c r="F33" s="67">
        <f t="shared" si="9"/>
        <v>0</v>
      </c>
      <c r="G33" s="67">
        <f t="shared" si="9"/>
        <v>0</v>
      </c>
      <c r="H33" s="67">
        <f t="shared" si="9"/>
        <v>0</v>
      </c>
      <c r="I33" s="67">
        <f t="shared" si="9"/>
        <v>0</v>
      </c>
      <c r="J33" s="30">
        <f t="shared" si="9"/>
        <v>0</v>
      </c>
      <c r="K33" s="67">
        <f t="shared" si="9"/>
        <v>0</v>
      </c>
      <c r="L33" s="67">
        <f t="shared" si="9"/>
        <v>0</v>
      </c>
    </row>
    <row r="34" spans="2:14" s="63" customFormat="1" ht="15" hidden="1" customHeight="1" x14ac:dyDescent="0.2">
      <c r="B34" s="69" t="s">
        <v>747</v>
      </c>
      <c r="C34" s="45" t="s">
        <v>748</v>
      </c>
      <c r="D34" s="70">
        <v>0</v>
      </c>
      <c r="E34" s="70">
        <v>0</v>
      </c>
      <c r="F34" s="70">
        <v>0</v>
      </c>
      <c r="G34" s="70">
        <v>0</v>
      </c>
      <c r="H34" s="70">
        <f>+D34+E34+F34-G34</f>
        <v>0</v>
      </c>
      <c r="I34" s="70">
        <f>+'[20]III-02-13 UNIDAD TÉCNICA'!$K$31</f>
        <v>0</v>
      </c>
      <c r="J34" s="71">
        <v>0</v>
      </c>
      <c r="K34" s="70">
        <f>+I34+J34</f>
        <v>0</v>
      </c>
      <c r="L34" s="70">
        <f>+H34-K34</f>
        <v>0</v>
      </c>
    </row>
    <row r="35" spans="2:14" s="63" customFormat="1" ht="15" hidden="1" customHeight="1" x14ac:dyDescent="0.2">
      <c r="B35" s="69" t="s">
        <v>749</v>
      </c>
      <c r="C35" s="45" t="s">
        <v>750</v>
      </c>
      <c r="D35" s="70">
        <v>0</v>
      </c>
      <c r="E35" s="70">
        <v>0</v>
      </c>
      <c r="F35" s="70">
        <v>0</v>
      </c>
      <c r="G35" s="70">
        <v>0</v>
      </c>
      <c r="H35" s="70">
        <f>+D35+E35+F35-G35</f>
        <v>0</v>
      </c>
      <c r="I35" s="70">
        <v>0</v>
      </c>
      <c r="J35" s="70">
        <v>0</v>
      </c>
      <c r="K35" s="70">
        <f>+I35+J35</f>
        <v>0</v>
      </c>
      <c r="L35" s="70">
        <f>+H35-K35</f>
        <v>0</v>
      </c>
    </row>
    <row r="36" spans="2:14" s="63" customFormat="1" ht="15" hidden="1" customHeight="1" x14ac:dyDescent="0.2">
      <c r="B36" s="45" t="s">
        <v>751</v>
      </c>
      <c r="C36" s="63" t="s">
        <v>752</v>
      </c>
      <c r="D36" s="70">
        <v>0</v>
      </c>
      <c r="E36" s="70">
        <v>0</v>
      </c>
      <c r="F36" s="70">
        <v>0</v>
      </c>
      <c r="G36" s="70">
        <v>0</v>
      </c>
      <c r="H36" s="70">
        <f>+D36+E36+F36-G36</f>
        <v>0</v>
      </c>
      <c r="I36" s="70">
        <v>0</v>
      </c>
      <c r="J36" s="70">
        <v>0</v>
      </c>
      <c r="K36" s="70">
        <f>+I36+J36</f>
        <v>0</v>
      </c>
      <c r="L36" s="70">
        <f>+H36-K36</f>
        <v>0</v>
      </c>
    </row>
    <row r="37" spans="2:14" s="63" customFormat="1" ht="15" customHeight="1" x14ac:dyDescent="0.2">
      <c r="B37" s="65" t="s">
        <v>753</v>
      </c>
      <c r="C37" s="66" t="s">
        <v>754</v>
      </c>
      <c r="D37" s="67">
        <f>SUM(D38:D39)</f>
        <v>45000</v>
      </c>
      <c r="E37" s="67">
        <f t="shared" ref="E37:L37" si="10">SUM(E38:E39)</f>
        <v>0</v>
      </c>
      <c r="F37" s="67">
        <f t="shared" si="10"/>
        <v>0</v>
      </c>
      <c r="G37" s="67">
        <f t="shared" si="10"/>
        <v>0</v>
      </c>
      <c r="H37" s="67">
        <f t="shared" si="10"/>
        <v>45000</v>
      </c>
      <c r="I37" s="67">
        <f t="shared" si="10"/>
        <v>0</v>
      </c>
      <c r="J37" s="30">
        <f t="shared" si="10"/>
        <v>0</v>
      </c>
      <c r="K37" s="67">
        <f t="shared" si="10"/>
        <v>0</v>
      </c>
      <c r="L37" s="67">
        <f t="shared" si="10"/>
        <v>45000</v>
      </c>
      <c r="M37" s="110"/>
    </row>
    <row r="38" spans="2:14" s="63" customFormat="1" ht="15" hidden="1" customHeight="1" x14ac:dyDescent="0.2">
      <c r="B38" s="45" t="s">
        <v>755</v>
      </c>
      <c r="C38" s="45" t="s">
        <v>756</v>
      </c>
      <c r="D38" s="70">
        <v>0</v>
      </c>
      <c r="E38" s="70">
        <v>0</v>
      </c>
      <c r="F38" s="70">
        <v>0</v>
      </c>
      <c r="G38" s="70">
        <v>0</v>
      </c>
      <c r="H38" s="70">
        <f>+D38+E38+F38-G38</f>
        <v>0</v>
      </c>
      <c r="I38" s="70">
        <v>0</v>
      </c>
      <c r="J38" s="70">
        <v>0</v>
      </c>
      <c r="K38" s="70">
        <f>+I38+J38</f>
        <v>0</v>
      </c>
      <c r="L38" s="70">
        <f>+H38-K38</f>
        <v>0</v>
      </c>
      <c r="M38" s="110">
        <v>6000000</v>
      </c>
      <c r="N38" s="68">
        <f>+K38-M38</f>
        <v>-6000000</v>
      </c>
    </row>
    <row r="39" spans="2:14" s="63" customFormat="1" ht="15" customHeight="1" x14ac:dyDescent="0.2">
      <c r="B39" s="45" t="s">
        <v>757</v>
      </c>
      <c r="C39" s="45" t="s">
        <v>758</v>
      </c>
      <c r="D39" s="70">
        <f>+'[1]Prog.III-Recursos 8114-9329'!$D$82</f>
        <v>45000</v>
      </c>
      <c r="E39" s="70">
        <v>0</v>
      </c>
      <c r="F39" s="70">
        <v>0</v>
      </c>
      <c r="G39" s="70">
        <v>0</v>
      </c>
      <c r="H39" s="70">
        <f>+D39+E39+F39-G39</f>
        <v>45000</v>
      </c>
      <c r="I39" s="70">
        <v>0</v>
      </c>
      <c r="J39" s="70">
        <v>0</v>
      </c>
      <c r="K39" s="70">
        <f>+I39+J39</f>
        <v>0</v>
      </c>
      <c r="L39" s="70">
        <f>+H39-K39</f>
        <v>45000</v>
      </c>
      <c r="M39" s="110">
        <v>0</v>
      </c>
      <c r="N39" s="68">
        <f>+K39-M39</f>
        <v>0</v>
      </c>
    </row>
    <row r="40" spans="2:14" s="63" customFormat="1" ht="15" customHeight="1" x14ac:dyDescent="0.2">
      <c r="B40" s="65" t="s">
        <v>873</v>
      </c>
      <c r="C40" s="66" t="s">
        <v>874</v>
      </c>
      <c r="D40" s="67">
        <f t="shared" ref="D40:L42" si="11">+D41</f>
        <v>150957.54999999999</v>
      </c>
      <c r="E40" s="67">
        <f t="shared" si="11"/>
        <v>0</v>
      </c>
      <c r="F40" s="67">
        <f t="shared" si="11"/>
        <v>0</v>
      </c>
      <c r="G40" s="67">
        <f t="shared" si="11"/>
        <v>0</v>
      </c>
      <c r="H40" s="67">
        <f t="shared" si="11"/>
        <v>150957.54999999999</v>
      </c>
      <c r="I40" s="67">
        <f t="shared" si="11"/>
        <v>0</v>
      </c>
      <c r="J40" s="30">
        <f t="shared" si="11"/>
        <v>0</v>
      </c>
      <c r="K40" s="67">
        <f t="shared" si="11"/>
        <v>0</v>
      </c>
      <c r="L40" s="67">
        <f t="shared" si="11"/>
        <v>150957.54999999999</v>
      </c>
      <c r="M40" s="110"/>
    </row>
    <row r="41" spans="2:14" s="63" customFormat="1" ht="15" customHeight="1" x14ac:dyDescent="0.2">
      <c r="B41" s="69" t="s">
        <v>922</v>
      </c>
      <c r="C41" s="45" t="s">
        <v>923</v>
      </c>
      <c r="D41" s="70">
        <f>+'[1]Prog.III-Recursos 8114-9329'!$D$84</f>
        <v>150957.54999999999</v>
      </c>
      <c r="E41" s="70">
        <v>0</v>
      </c>
      <c r="F41" s="70">
        <v>0</v>
      </c>
      <c r="G41" s="70">
        <v>0</v>
      </c>
      <c r="H41" s="70">
        <f>+D41+E41+F41-G41</f>
        <v>150957.54999999999</v>
      </c>
      <c r="I41" s="70">
        <v>0</v>
      </c>
      <c r="J41" s="70">
        <v>0</v>
      </c>
      <c r="K41" s="70">
        <f>+I41+J41</f>
        <v>0</v>
      </c>
      <c r="L41" s="70">
        <f>+H41-K41</f>
        <v>150957.54999999999</v>
      </c>
      <c r="M41" s="110">
        <v>0</v>
      </c>
      <c r="N41" s="68">
        <f>+K41-M41</f>
        <v>0</v>
      </c>
    </row>
    <row r="42" spans="2:14" s="63" customFormat="1" ht="15" customHeight="1" x14ac:dyDescent="0.2">
      <c r="B42" s="65" t="s">
        <v>759</v>
      </c>
      <c r="C42" s="66" t="s">
        <v>760</v>
      </c>
      <c r="D42" s="67">
        <f t="shared" si="11"/>
        <v>868876.07422399987</v>
      </c>
      <c r="E42" s="67">
        <f t="shared" si="11"/>
        <v>0</v>
      </c>
      <c r="F42" s="67">
        <f t="shared" si="11"/>
        <v>0</v>
      </c>
      <c r="G42" s="67">
        <f t="shared" si="11"/>
        <v>0</v>
      </c>
      <c r="H42" s="67">
        <f t="shared" si="11"/>
        <v>868876.07422399987</v>
      </c>
      <c r="I42" s="67">
        <f t="shared" si="11"/>
        <v>0</v>
      </c>
      <c r="J42" s="30">
        <f t="shared" si="11"/>
        <v>527017.49</v>
      </c>
      <c r="K42" s="67">
        <f t="shared" si="11"/>
        <v>527017.49</v>
      </c>
      <c r="L42" s="67">
        <f t="shared" si="11"/>
        <v>341858.58422399987</v>
      </c>
      <c r="M42" s="110"/>
    </row>
    <row r="43" spans="2:14" s="63" customFormat="1" ht="15" customHeight="1" x14ac:dyDescent="0.2">
      <c r="B43" s="69" t="s">
        <v>761</v>
      </c>
      <c r="C43" s="45" t="s">
        <v>762</v>
      </c>
      <c r="D43" s="70">
        <f>+'[1]Prog.III-Recursos 8114-9329'!$D$86</f>
        <v>868876.07422399987</v>
      </c>
      <c r="E43" s="70">
        <v>0</v>
      </c>
      <c r="F43" s="70">
        <v>0</v>
      </c>
      <c r="G43" s="70">
        <v>0</v>
      </c>
      <c r="H43" s="70">
        <f>+D43+E43+F43-G43</f>
        <v>868876.07422399987</v>
      </c>
      <c r="I43" s="70">
        <v>0</v>
      </c>
      <c r="J43" s="70">
        <f>+'[9]I TRIM 2020'!$E$947</f>
        <v>527017.49</v>
      </c>
      <c r="K43" s="70">
        <f>+I43+J43</f>
        <v>527017.49</v>
      </c>
      <c r="L43" s="70">
        <f>+H43-K43</f>
        <v>341858.58422399987</v>
      </c>
      <c r="M43" s="110">
        <v>527017.49</v>
      </c>
      <c r="N43" s="68">
        <f>+K43-M43</f>
        <v>0</v>
      </c>
    </row>
    <row r="44" spans="2:14" s="63" customFormat="1" ht="15" customHeight="1" x14ac:dyDescent="0.2">
      <c r="B44" s="65" t="s">
        <v>763</v>
      </c>
      <c r="C44" s="66" t="s">
        <v>764</v>
      </c>
      <c r="D44" s="67">
        <f t="shared" ref="D44:L44" si="12">SUM(D45:D46)</f>
        <v>200000</v>
      </c>
      <c r="E44" s="67">
        <f t="shared" si="12"/>
        <v>0</v>
      </c>
      <c r="F44" s="67">
        <f t="shared" si="12"/>
        <v>0</v>
      </c>
      <c r="G44" s="67">
        <f t="shared" si="12"/>
        <v>0</v>
      </c>
      <c r="H44" s="67">
        <f t="shared" si="12"/>
        <v>200000</v>
      </c>
      <c r="I44" s="67">
        <f t="shared" si="12"/>
        <v>0</v>
      </c>
      <c r="J44" s="30">
        <f t="shared" si="12"/>
        <v>0</v>
      </c>
      <c r="K44" s="67">
        <f t="shared" si="12"/>
        <v>0</v>
      </c>
      <c r="L44" s="67">
        <f t="shared" si="12"/>
        <v>200000</v>
      </c>
      <c r="M44" s="110"/>
    </row>
    <row r="45" spans="2:14" s="63" customFormat="1" ht="15" customHeight="1" x14ac:dyDescent="0.2">
      <c r="B45" s="69" t="s">
        <v>765</v>
      </c>
      <c r="C45" s="45" t="s">
        <v>766</v>
      </c>
      <c r="D45" s="70">
        <f>+'[1]Prog.III-Recursos 8114-9329'!$D$88</f>
        <v>200000</v>
      </c>
      <c r="E45" s="70">
        <v>0</v>
      </c>
      <c r="F45" s="70">
        <v>0</v>
      </c>
      <c r="G45" s="70">
        <v>0</v>
      </c>
      <c r="H45" s="70">
        <f>+D45+E45+F45-G45</f>
        <v>200000</v>
      </c>
      <c r="I45" s="70">
        <v>0</v>
      </c>
      <c r="J45" s="70">
        <v>0</v>
      </c>
      <c r="K45" s="70">
        <f>+I45+J45</f>
        <v>0</v>
      </c>
      <c r="L45" s="70">
        <f>+H45-K45</f>
        <v>200000</v>
      </c>
      <c r="M45" s="110">
        <v>0</v>
      </c>
      <c r="N45" s="68">
        <f>+K45-M45</f>
        <v>0</v>
      </c>
    </row>
    <row r="46" spans="2:14" s="63" customFormat="1" ht="15" hidden="1" customHeight="1" x14ac:dyDescent="0.2">
      <c r="B46" s="69" t="s">
        <v>881</v>
      </c>
      <c r="C46" s="45" t="s">
        <v>882</v>
      </c>
      <c r="D46" s="70">
        <v>0</v>
      </c>
      <c r="E46" s="70">
        <v>0</v>
      </c>
      <c r="F46" s="70">
        <v>0</v>
      </c>
      <c r="G46" s="70">
        <v>0</v>
      </c>
      <c r="H46" s="70">
        <v>0</v>
      </c>
      <c r="I46" s="70">
        <v>0</v>
      </c>
      <c r="J46" s="70">
        <v>0</v>
      </c>
      <c r="K46" s="70">
        <f>+I46+J46</f>
        <v>0</v>
      </c>
      <c r="L46" s="70">
        <f>+H46-K46</f>
        <v>0</v>
      </c>
    </row>
    <row r="47" spans="2:14" s="63" customFormat="1" ht="15" customHeight="1" x14ac:dyDescent="0.2">
      <c r="B47" s="65" t="s">
        <v>767</v>
      </c>
      <c r="C47" s="66" t="s">
        <v>768</v>
      </c>
      <c r="D47" s="67">
        <f>SUM(D48:D49)</f>
        <v>6000000</v>
      </c>
      <c r="E47" s="67">
        <f t="shared" ref="E47:L47" si="13">SUM(E48:E49)</f>
        <v>0</v>
      </c>
      <c r="F47" s="67">
        <f t="shared" si="13"/>
        <v>0</v>
      </c>
      <c r="G47" s="67">
        <f t="shared" si="13"/>
        <v>0</v>
      </c>
      <c r="H47" s="67">
        <f t="shared" si="13"/>
        <v>6000000</v>
      </c>
      <c r="I47" s="67">
        <f t="shared" si="13"/>
        <v>0</v>
      </c>
      <c r="J47" s="30">
        <f t="shared" si="13"/>
        <v>223000</v>
      </c>
      <c r="K47" s="67">
        <f t="shared" si="13"/>
        <v>223000</v>
      </c>
      <c r="L47" s="67">
        <f t="shared" si="13"/>
        <v>5777000</v>
      </c>
      <c r="M47" s="110"/>
    </row>
    <row r="48" spans="2:14" s="63" customFormat="1" ht="15" customHeight="1" x14ac:dyDescent="0.2">
      <c r="B48" s="45" t="s">
        <v>926</v>
      </c>
      <c r="C48" s="45" t="s">
        <v>930</v>
      </c>
      <c r="D48" s="70">
        <f>+'[1]Prog.III-Recursos 8114-9329'!$D$90</f>
        <v>1000000</v>
      </c>
      <c r="E48" s="70">
        <v>0</v>
      </c>
      <c r="F48" s="70">
        <v>0</v>
      </c>
      <c r="G48" s="70">
        <v>0</v>
      </c>
      <c r="H48" s="70">
        <f>+D48+E48+F48-G48</f>
        <v>1000000</v>
      </c>
      <c r="I48" s="70">
        <v>0</v>
      </c>
      <c r="J48" s="70">
        <f>+'[9]I TRIM 2020'!$E$957</f>
        <v>130000</v>
      </c>
      <c r="K48" s="70">
        <f t="shared" ref="K48:K54" si="14">+I48+J48</f>
        <v>130000</v>
      </c>
      <c r="L48" s="70">
        <f t="shared" ref="L48:L54" si="15">+H48-K48</f>
        <v>870000</v>
      </c>
      <c r="M48" s="110">
        <v>130000</v>
      </c>
      <c r="N48" s="68">
        <f>+K48-M48</f>
        <v>0</v>
      </c>
    </row>
    <row r="49" spans="2:14" s="63" customFormat="1" ht="15" customHeight="1" x14ac:dyDescent="0.2">
      <c r="B49" s="45" t="s">
        <v>769</v>
      </c>
      <c r="C49" s="45" t="s">
        <v>770</v>
      </c>
      <c r="D49" s="70">
        <f>+'[1]Prog.III-Recursos 8114-9329'!$D$91</f>
        <v>5000000</v>
      </c>
      <c r="E49" s="70">
        <v>0</v>
      </c>
      <c r="F49" s="70">
        <v>0</v>
      </c>
      <c r="G49" s="70">
        <v>0</v>
      </c>
      <c r="H49" s="70">
        <f>+D49+E49+F49-G49</f>
        <v>5000000</v>
      </c>
      <c r="I49" s="70">
        <v>0</v>
      </c>
      <c r="J49" s="70">
        <f>+'[9]I TRIM 2020'!$E$967</f>
        <v>93000</v>
      </c>
      <c r="K49" s="70">
        <f t="shared" si="14"/>
        <v>93000</v>
      </c>
      <c r="L49" s="70">
        <f t="shared" si="15"/>
        <v>4907000</v>
      </c>
      <c r="M49" s="110">
        <v>93000</v>
      </c>
      <c r="N49" s="68">
        <f>+K49-M49</f>
        <v>0</v>
      </c>
    </row>
    <row r="50" spans="2:14" s="78" customFormat="1" ht="15" customHeight="1" x14ac:dyDescent="0.2">
      <c r="B50" s="65" t="s">
        <v>773</v>
      </c>
      <c r="C50" s="66" t="s">
        <v>774</v>
      </c>
      <c r="D50" s="67">
        <f t="shared" ref="D50:J50" si="16">+D51</f>
        <v>250000</v>
      </c>
      <c r="E50" s="67">
        <f t="shared" si="16"/>
        <v>0</v>
      </c>
      <c r="F50" s="67">
        <f t="shared" si="16"/>
        <v>0</v>
      </c>
      <c r="G50" s="67">
        <f t="shared" si="16"/>
        <v>0</v>
      </c>
      <c r="H50" s="67">
        <f t="shared" si="16"/>
        <v>250000</v>
      </c>
      <c r="I50" s="67">
        <f t="shared" si="16"/>
        <v>0</v>
      </c>
      <c r="J50" s="30">
        <f t="shared" si="16"/>
        <v>0</v>
      </c>
      <c r="K50" s="67">
        <f t="shared" si="14"/>
        <v>0</v>
      </c>
      <c r="L50" s="67">
        <f t="shared" si="15"/>
        <v>250000</v>
      </c>
      <c r="M50" s="159"/>
    </row>
    <row r="51" spans="2:14" s="63" customFormat="1" ht="15" customHeight="1" x14ac:dyDescent="0.2">
      <c r="B51" s="69" t="s">
        <v>775</v>
      </c>
      <c r="C51" s="45" t="s">
        <v>776</v>
      </c>
      <c r="D51" s="70">
        <f>+'[1]Prog.III-Recursos 8114-9329'!$D$93</f>
        <v>250000</v>
      </c>
      <c r="E51" s="70">
        <v>0</v>
      </c>
      <c r="F51" s="70">
        <v>0</v>
      </c>
      <c r="G51" s="70">
        <v>0</v>
      </c>
      <c r="H51" s="70">
        <f>+D51+E51+F51-G51</f>
        <v>250000</v>
      </c>
      <c r="I51" s="70">
        <v>0</v>
      </c>
      <c r="J51" s="70">
        <v>0</v>
      </c>
      <c r="K51" s="70">
        <f t="shared" si="14"/>
        <v>0</v>
      </c>
      <c r="L51" s="70">
        <f t="shared" si="15"/>
        <v>250000</v>
      </c>
      <c r="M51" s="110">
        <v>0</v>
      </c>
      <c r="N51" s="68">
        <f>+K51-M51</f>
        <v>0</v>
      </c>
    </row>
    <row r="52" spans="2:14" s="63" customFormat="1" ht="15" hidden="1" customHeight="1" x14ac:dyDescent="0.2">
      <c r="B52" s="65" t="s">
        <v>777</v>
      </c>
      <c r="C52" s="66" t="s">
        <v>778</v>
      </c>
      <c r="D52" s="67">
        <f>SUM(D53:D54)</f>
        <v>0</v>
      </c>
      <c r="E52" s="67">
        <f t="shared" ref="E52:J52" si="17">SUM(E53:E54)</f>
        <v>0</v>
      </c>
      <c r="F52" s="67">
        <f t="shared" si="17"/>
        <v>0</v>
      </c>
      <c r="G52" s="67">
        <f t="shared" si="17"/>
        <v>0</v>
      </c>
      <c r="H52" s="67">
        <f t="shared" si="17"/>
        <v>0</v>
      </c>
      <c r="I52" s="67">
        <f t="shared" si="17"/>
        <v>0</v>
      </c>
      <c r="J52" s="67">
        <f t="shared" si="17"/>
        <v>0</v>
      </c>
      <c r="K52" s="70">
        <f t="shared" si="14"/>
        <v>0</v>
      </c>
      <c r="L52" s="70">
        <f t="shared" si="15"/>
        <v>0</v>
      </c>
    </row>
    <row r="53" spans="2:14" s="63" customFormat="1" ht="15" hidden="1" customHeight="1" x14ac:dyDescent="0.2">
      <c r="B53" s="69" t="s">
        <v>779</v>
      </c>
      <c r="C53" s="45" t="s">
        <v>780</v>
      </c>
      <c r="D53" s="70">
        <v>0</v>
      </c>
      <c r="E53" s="70">
        <v>0</v>
      </c>
      <c r="F53" s="70">
        <v>0</v>
      </c>
      <c r="G53" s="70">
        <v>0</v>
      </c>
      <c r="H53" s="70">
        <f>+D53+E53+F53-G53</f>
        <v>0</v>
      </c>
      <c r="I53" s="70">
        <v>0</v>
      </c>
      <c r="J53" s="70">
        <v>0</v>
      </c>
      <c r="K53" s="70">
        <f t="shared" si="14"/>
        <v>0</v>
      </c>
      <c r="L53" s="70">
        <f t="shared" si="15"/>
        <v>0</v>
      </c>
    </row>
    <row r="54" spans="2:14" s="63" customFormat="1" ht="15" hidden="1" customHeight="1" x14ac:dyDescent="0.2">
      <c r="B54" s="69" t="s">
        <v>781</v>
      </c>
      <c r="C54" s="45" t="s">
        <v>782</v>
      </c>
      <c r="D54" s="70">
        <v>0</v>
      </c>
      <c r="E54" s="70">
        <v>0</v>
      </c>
      <c r="F54" s="70">
        <v>0</v>
      </c>
      <c r="G54" s="70">
        <v>0</v>
      </c>
      <c r="H54" s="70">
        <f>+D54+E54+F54-G54</f>
        <v>0</v>
      </c>
      <c r="I54" s="70">
        <v>0</v>
      </c>
      <c r="J54" s="70">
        <v>0</v>
      </c>
      <c r="K54" s="70">
        <f t="shared" si="14"/>
        <v>0</v>
      </c>
      <c r="L54" s="70">
        <f t="shared" si="15"/>
        <v>0</v>
      </c>
    </row>
    <row r="55" spans="2:14" s="63" customFormat="1" ht="15" customHeight="1" x14ac:dyDescent="0.2">
      <c r="B55" s="65" t="s">
        <v>783</v>
      </c>
      <c r="C55" s="66" t="s">
        <v>784</v>
      </c>
      <c r="D55" s="67">
        <f t="shared" ref="D55:L55" si="18">+D56+D60+D66+D69</f>
        <v>14024545.15</v>
      </c>
      <c r="E55" s="67">
        <f t="shared" si="18"/>
        <v>0</v>
      </c>
      <c r="F55" s="67">
        <f t="shared" si="18"/>
        <v>0</v>
      </c>
      <c r="G55" s="67">
        <f t="shared" si="18"/>
        <v>446821.67</v>
      </c>
      <c r="H55" s="67">
        <f t="shared" si="18"/>
        <v>13577723.48</v>
      </c>
      <c r="I55" s="67">
        <f t="shared" si="18"/>
        <v>0</v>
      </c>
      <c r="J55" s="30">
        <f t="shared" si="18"/>
        <v>633995.98</v>
      </c>
      <c r="K55" s="67">
        <f t="shared" si="18"/>
        <v>633995.98</v>
      </c>
      <c r="L55" s="67">
        <f t="shared" si="18"/>
        <v>12943727.5</v>
      </c>
      <c r="M55" s="110"/>
    </row>
    <row r="56" spans="2:14" s="63" customFormat="1" ht="15" customHeight="1" x14ac:dyDescent="0.2">
      <c r="B56" s="65" t="s">
        <v>785</v>
      </c>
      <c r="C56" s="66" t="s">
        <v>786</v>
      </c>
      <c r="D56" s="67">
        <f>SUM(D57:D59)</f>
        <v>13024545.15</v>
      </c>
      <c r="E56" s="67">
        <f t="shared" ref="E56:L56" si="19">SUM(E57:E59)</f>
        <v>0</v>
      </c>
      <c r="F56" s="67">
        <f t="shared" si="19"/>
        <v>0</v>
      </c>
      <c r="G56" s="67">
        <f t="shared" si="19"/>
        <v>446821.67</v>
      </c>
      <c r="H56" s="67">
        <f t="shared" si="19"/>
        <v>12577723.48</v>
      </c>
      <c r="I56" s="67">
        <f t="shared" si="19"/>
        <v>0</v>
      </c>
      <c r="J56" s="30">
        <f t="shared" si="19"/>
        <v>589560.25</v>
      </c>
      <c r="K56" s="67">
        <f t="shared" si="19"/>
        <v>589560.25</v>
      </c>
      <c r="L56" s="67">
        <f t="shared" si="19"/>
        <v>11988163.23</v>
      </c>
      <c r="M56" s="110"/>
    </row>
    <row r="57" spans="2:14" s="63" customFormat="1" ht="15" customHeight="1" x14ac:dyDescent="0.2">
      <c r="B57" s="69" t="s">
        <v>787</v>
      </c>
      <c r="C57" s="45" t="s">
        <v>788</v>
      </c>
      <c r="D57" s="70">
        <f>+'[1]Prog.III-Recursos 8114-9329'!$D$96</f>
        <v>13024545.15</v>
      </c>
      <c r="E57" s="70">
        <v>0</v>
      </c>
      <c r="F57" s="70">
        <v>0</v>
      </c>
      <c r="G57" s="70">
        <f>+'[8]PROGRAMA III'!$F$991</f>
        <v>446821.67</v>
      </c>
      <c r="H57" s="70">
        <f>+D57+E57+F57-G57</f>
        <v>12577723.48</v>
      </c>
      <c r="I57" s="70">
        <v>0</v>
      </c>
      <c r="J57" s="70">
        <f>+'[9]I TRIM 2020'!$E$997</f>
        <v>589560.25</v>
      </c>
      <c r="K57" s="70">
        <f>+I57+J57</f>
        <v>589560.25</v>
      </c>
      <c r="L57" s="70">
        <f>+H57-K57</f>
        <v>11988163.23</v>
      </c>
      <c r="M57" s="110">
        <v>589560.25</v>
      </c>
      <c r="N57" s="68">
        <f>+K57-M57</f>
        <v>0</v>
      </c>
    </row>
    <row r="58" spans="2:14" s="63" customFormat="1" ht="15" hidden="1" customHeight="1" x14ac:dyDescent="0.2">
      <c r="B58" s="45" t="s">
        <v>789</v>
      </c>
      <c r="C58" s="45" t="s">
        <v>790</v>
      </c>
      <c r="D58" s="70">
        <v>0</v>
      </c>
      <c r="E58" s="70">
        <v>0</v>
      </c>
      <c r="F58" s="70">
        <v>0</v>
      </c>
      <c r="G58" s="70">
        <v>0</v>
      </c>
      <c r="H58" s="70">
        <f>+D58+E58+F58-G58</f>
        <v>0</v>
      </c>
      <c r="I58" s="70">
        <v>0</v>
      </c>
      <c r="J58" s="71">
        <v>0</v>
      </c>
      <c r="K58" s="70">
        <f>+I58+J58</f>
        <v>0</v>
      </c>
      <c r="L58" s="70">
        <f>+H58-K58</f>
        <v>0</v>
      </c>
    </row>
    <row r="59" spans="2:14" s="63" customFormat="1" ht="15" hidden="1" customHeight="1" x14ac:dyDescent="0.2">
      <c r="B59" s="45" t="s">
        <v>791</v>
      </c>
      <c r="C59" s="45" t="s">
        <v>792</v>
      </c>
      <c r="D59" s="70">
        <v>0</v>
      </c>
      <c r="E59" s="70">
        <v>0</v>
      </c>
      <c r="F59" s="70">
        <v>0</v>
      </c>
      <c r="G59" s="70">
        <v>0</v>
      </c>
      <c r="H59" s="70">
        <f>+D59+E59+F59-G59</f>
        <v>0</v>
      </c>
      <c r="I59" s="70">
        <v>0</v>
      </c>
      <c r="J59" s="71">
        <v>0</v>
      </c>
      <c r="K59" s="70">
        <f>+I59+J59</f>
        <v>0</v>
      </c>
      <c r="L59" s="70">
        <f>+H59-K59</f>
        <v>0</v>
      </c>
    </row>
    <row r="60" spans="2:14" s="63" customFormat="1" ht="15" hidden="1" customHeight="1" x14ac:dyDescent="0.2">
      <c r="B60" s="73" t="s">
        <v>793</v>
      </c>
      <c r="C60" s="66" t="s">
        <v>794</v>
      </c>
      <c r="D60" s="67">
        <f>SUM(D61:D65)</f>
        <v>0</v>
      </c>
      <c r="E60" s="67">
        <f t="shared" ref="E60:L60" si="20">SUM(E61:E65)</f>
        <v>0</v>
      </c>
      <c r="F60" s="67">
        <f t="shared" si="20"/>
        <v>0</v>
      </c>
      <c r="G60" s="67">
        <f t="shared" si="20"/>
        <v>0</v>
      </c>
      <c r="H60" s="67">
        <f t="shared" si="20"/>
        <v>0</v>
      </c>
      <c r="I60" s="67">
        <f t="shared" si="20"/>
        <v>0</v>
      </c>
      <c r="J60" s="30">
        <f t="shared" si="20"/>
        <v>0</v>
      </c>
      <c r="K60" s="67">
        <f t="shared" si="20"/>
        <v>0</v>
      </c>
      <c r="L60" s="67">
        <f t="shared" si="20"/>
        <v>0</v>
      </c>
    </row>
    <row r="61" spans="2:14" s="63" customFormat="1" ht="15" hidden="1" customHeight="1" x14ac:dyDescent="0.2">
      <c r="B61" s="74" t="s">
        <v>795</v>
      </c>
      <c r="C61" s="45" t="s">
        <v>796</v>
      </c>
      <c r="D61" s="70">
        <v>0</v>
      </c>
      <c r="E61" s="70">
        <v>0</v>
      </c>
      <c r="F61" s="70">
        <v>0</v>
      </c>
      <c r="G61" s="70">
        <v>0</v>
      </c>
      <c r="H61" s="70">
        <f>+D61+E61+F61-G61</f>
        <v>0</v>
      </c>
      <c r="I61" s="70">
        <v>0</v>
      </c>
      <c r="J61" s="70">
        <v>0</v>
      </c>
      <c r="K61" s="70">
        <f t="shared" ref="K61:K68" si="21">+I61+J61</f>
        <v>0</v>
      </c>
      <c r="L61" s="70">
        <f t="shared" ref="L61:L68" si="22">+H61-K61</f>
        <v>0</v>
      </c>
    </row>
    <row r="62" spans="2:14" s="63" customFormat="1" ht="15" hidden="1" customHeight="1" x14ac:dyDescent="0.2">
      <c r="B62" s="74" t="s">
        <v>797</v>
      </c>
      <c r="C62" s="45" t="s">
        <v>798</v>
      </c>
      <c r="D62" s="70">
        <v>0</v>
      </c>
      <c r="E62" s="70">
        <v>0</v>
      </c>
      <c r="F62" s="70">
        <v>0</v>
      </c>
      <c r="G62" s="70">
        <v>0</v>
      </c>
      <c r="H62" s="70">
        <f>+D62+E62+F62-G62</f>
        <v>0</v>
      </c>
      <c r="I62" s="70">
        <v>0</v>
      </c>
      <c r="J62" s="70">
        <v>0</v>
      </c>
      <c r="K62" s="70">
        <f t="shared" si="21"/>
        <v>0</v>
      </c>
      <c r="L62" s="70">
        <f t="shared" si="22"/>
        <v>0</v>
      </c>
    </row>
    <row r="63" spans="2:14" s="63" customFormat="1" ht="15" hidden="1" customHeight="1" x14ac:dyDescent="0.2">
      <c r="B63" s="74" t="s">
        <v>799</v>
      </c>
      <c r="C63" s="45" t="s">
        <v>800</v>
      </c>
      <c r="D63" s="70">
        <v>0</v>
      </c>
      <c r="E63" s="70">
        <v>0</v>
      </c>
      <c r="F63" s="70">
        <v>0</v>
      </c>
      <c r="G63" s="70">
        <v>0</v>
      </c>
      <c r="H63" s="70">
        <f>+D63+E63+F63-G63</f>
        <v>0</v>
      </c>
      <c r="I63" s="70">
        <v>0</v>
      </c>
      <c r="J63" s="70">
        <v>0</v>
      </c>
      <c r="K63" s="70">
        <f t="shared" si="21"/>
        <v>0</v>
      </c>
      <c r="L63" s="70">
        <f t="shared" si="22"/>
        <v>0</v>
      </c>
    </row>
    <row r="64" spans="2:14" s="63" customFormat="1" ht="15" hidden="1" customHeight="1" x14ac:dyDescent="0.2">
      <c r="B64" s="74" t="s">
        <v>801</v>
      </c>
      <c r="C64" s="45" t="s">
        <v>802</v>
      </c>
      <c r="D64" s="70">
        <v>0</v>
      </c>
      <c r="E64" s="70">
        <v>0</v>
      </c>
      <c r="F64" s="70">
        <v>0</v>
      </c>
      <c r="G64" s="70">
        <v>0</v>
      </c>
      <c r="H64" s="70">
        <f>+D64+E64+F64-G64</f>
        <v>0</v>
      </c>
      <c r="I64" s="70">
        <v>0</v>
      </c>
      <c r="J64" s="70">
        <v>0</v>
      </c>
      <c r="K64" s="70">
        <f t="shared" si="21"/>
        <v>0</v>
      </c>
      <c r="L64" s="70">
        <f t="shared" si="22"/>
        <v>0</v>
      </c>
    </row>
    <row r="65" spans="2:14" s="63" customFormat="1" ht="15" hidden="1" customHeight="1" x14ac:dyDescent="0.2">
      <c r="B65" s="74" t="s">
        <v>803</v>
      </c>
      <c r="C65" s="45" t="s">
        <v>804</v>
      </c>
      <c r="D65" s="70">
        <v>0</v>
      </c>
      <c r="E65" s="70">
        <v>0</v>
      </c>
      <c r="F65" s="70">
        <v>0</v>
      </c>
      <c r="G65" s="70">
        <v>0</v>
      </c>
      <c r="H65" s="70">
        <f>+D65+E65+F65-G65</f>
        <v>0</v>
      </c>
      <c r="I65" s="70">
        <v>0</v>
      </c>
      <c r="J65" s="71">
        <v>0</v>
      </c>
      <c r="K65" s="70">
        <f t="shared" si="21"/>
        <v>0</v>
      </c>
      <c r="L65" s="70">
        <f t="shared" si="22"/>
        <v>0</v>
      </c>
    </row>
    <row r="66" spans="2:14" s="78" customFormat="1" ht="15" customHeight="1" x14ac:dyDescent="0.2">
      <c r="B66" s="73" t="s">
        <v>805</v>
      </c>
      <c r="C66" s="66" t="s">
        <v>806</v>
      </c>
      <c r="D66" s="67">
        <f>SUM(D67:D68)</f>
        <v>1000000</v>
      </c>
      <c r="E66" s="67">
        <f t="shared" ref="E66:J66" si="23">SUM(E67:E68)</f>
        <v>0</v>
      </c>
      <c r="F66" s="67">
        <f t="shared" si="23"/>
        <v>0</v>
      </c>
      <c r="G66" s="67">
        <f t="shared" si="23"/>
        <v>0</v>
      </c>
      <c r="H66" s="67">
        <f t="shared" si="23"/>
        <v>1000000</v>
      </c>
      <c r="I66" s="67">
        <f t="shared" si="23"/>
        <v>0</v>
      </c>
      <c r="J66" s="30">
        <f t="shared" si="23"/>
        <v>44435.73</v>
      </c>
      <c r="K66" s="67">
        <f t="shared" si="21"/>
        <v>44435.73</v>
      </c>
      <c r="L66" s="67">
        <f t="shared" si="22"/>
        <v>955564.27</v>
      </c>
      <c r="M66" s="159"/>
    </row>
    <row r="67" spans="2:14" s="63" customFormat="1" ht="15" hidden="1" customHeight="1" x14ac:dyDescent="0.2">
      <c r="B67" s="74" t="s">
        <v>807</v>
      </c>
      <c r="C67" s="45" t="s">
        <v>808</v>
      </c>
      <c r="D67" s="70">
        <v>0</v>
      </c>
      <c r="E67" s="70">
        <v>0</v>
      </c>
      <c r="F67" s="70">
        <v>0</v>
      </c>
      <c r="G67" s="70">
        <v>0</v>
      </c>
      <c r="H67" s="70">
        <f>+D67+E67+F67-G67</f>
        <v>0</v>
      </c>
      <c r="I67" s="70">
        <v>0</v>
      </c>
      <c r="J67" s="70">
        <v>0</v>
      </c>
      <c r="K67" s="70">
        <f t="shared" si="21"/>
        <v>0</v>
      </c>
      <c r="L67" s="70">
        <f t="shared" si="22"/>
        <v>0</v>
      </c>
    </row>
    <row r="68" spans="2:14" s="63" customFormat="1" ht="15" customHeight="1" x14ac:dyDescent="0.2">
      <c r="B68" s="74" t="s">
        <v>809</v>
      </c>
      <c r="C68" s="45" t="s">
        <v>810</v>
      </c>
      <c r="D68" s="70">
        <f>+'[1]Prog.III-Recursos 8114-9329'!$D$98</f>
        <v>1000000</v>
      </c>
      <c r="E68" s="70">
        <v>0</v>
      </c>
      <c r="F68" s="70">
        <v>0</v>
      </c>
      <c r="G68" s="70">
        <v>0</v>
      </c>
      <c r="H68" s="70">
        <f>+D68+E68+F68-G68</f>
        <v>1000000</v>
      </c>
      <c r="I68" s="70">
        <v>0</v>
      </c>
      <c r="J68" s="70">
        <f>+'[9]I TRIM 2020'!$E$1008</f>
        <v>44435.73</v>
      </c>
      <c r="K68" s="70">
        <f t="shared" si="21"/>
        <v>44435.73</v>
      </c>
      <c r="L68" s="70">
        <f t="shared" si="22"/>
        <v>955564.27</v>
      </c>
      <c r="M68" s="110">
        <v>44435.73</v>
      </c>
      <c r="N68" s="68">
        <f>+K68-M68</f>
        <v>0</v>
      </c>
    </row>
    <row r="69" spans="2:14" s="63" customFormat="1" ht="15" hidden="1" customHeight="1" x14ac:dyDescent="0.2">
      <c r="B69" s="73" t="s">
        <v>811</v>
      </c>
      <c r="C69" s="66" t="s">
        <v>812</v>
      </c>
      <c r="D69" s="67">
        <f>SUM(D70:D75)</f>
        <v>0</v>
      </c>
      <c r="E69" s="67">
        <f t="shared" ref="E69:L69" si="24">SUM(E70:E75)</f>
        <v>0</v>
      </c>
      <c r="F69" s="67">
        <f t="shared" si="24"/>
        <v>0</v>
      </c>
      <c r="G69" s="67">
        <f t="shared" si="24"/>
        <v>0</v>
      </c>
      <c r="H69" s="67">
        <f t="shared" si="24"/>
        <v>0</v>
      </c>
      <c r="I69" s="67">
        <f t="shared" si="24"/>
        <v>0</v>
      </c>
      <c r="J69" s="30">
        <f t="shared" si="24"/>
        <v>0</v>
      </c>
      <c r="K69" s="67">
        <f t="shared" si="24"/>
        <v>0</v>
      </c>
      <c r="L69" s="67">
        <f t="shared" si="24"/>
        <v>0</v>
      </c>
    </row>
    <row r="70" spans="2:14" s="63" customFormat="1" ht="15" hidden="1" customHeight="1" x14ac:dyDescent="0.2">
      <c r="B70" s="75" t="s">
        <v>813</v>
      </c>
      <c r="C70" s="45" t="s">
        <v>814</v>
      </c>
      <c r="D70" s="70">
        <v>0</v>
      </c>
      <c r="E70" s="70">
        <v>0</v>
      </c>
      <c r="F70" s="70">
        <v>0</v>
      </c>
      <c r="G70" s="70">
        <v>0</v>
      </c>
      <c r="H70" s="70">
        <f>+D70+E70+F70-G70</f>
        <v>0</v>
      </c>
      <c r="I70" s="70">
        <v>0</v>
      </c>
      <c r="J70" s="71">
        <v>0</v>
      </c>
      <c r="K70" s="70">
        <f t="shared" ref="K70:K75" si="25">+I70+J70</f>
        <v>0</v>
      </c>
      <c r="L70" s="70">
        <f t="shared" ref="L70:L75" si="26">+H70-K70</f>
        <v>0</v>
      </c>
    </row>
    <row r="71" spans="2:14" s="63" customFormat="1" ht="15" hidden="1" customHeight="1" x14ac:dyDescent="0.2">
      <c r="B71" s="75" t="s">
        <v>815</v>
      </c>
      <c r="C71" s="45" t="s">
        <v>816</v>
      </c>
      <c r="D71" s="70">
        <v>0</v>
      </c>
      <c r="E71" s="70">
        <v>0</v>
      </c>
      <c r="F71" s="70">
        <v>0</v>
      </c>
      <c r="G71" s="70">
        <v>0</v>
      </c>
      <c r="H71" s="70">
        <f>+D71+E71+F71-G71</f>
        <v>0</v>
      </c>
      <c r="I71" s="70">
        <v>0</v>
      </c>
      <c r="J71" s="70">
        <v>0</v>
      </c>
      <c r="K71" s="70">
        <f t="shared" si="25"/>
        <v>0</v>
      </c>
      <c r="L71" s="70">
        <f t="shared" si="26"/>
        <v>0</v>
      </c>
    </row>
    <row r="72" spans="2:14" s="63" customFormat="1" ht="15" hidden="1" customHeight="1" x14ac:dyDescent="0.2">
      <c r="B72" s="76" t="s">
        <v>817</v>
      </c>
      <c r="C72" s="77" t="s">
        <v>818</v>
      </c>
      <c r="D72" s="72">
        <v>0</v>
      </c>
      <c r="E72" s="72">
        <v>0</v>
      </c>
      <c r="F72" s="72">
        <v>0</v>
      </c>
      <c r="G72" s="72">
        <v>0</v>
      </c>
      <c r="H72" s="72">
        <f>+D72+E72+F72-G72</f>
        <v>0</v>
      </c>
      <c r="I72" s="72">
        <v>0</v>
      </c>
      <c r="J72" s="153">
        <v>0</v>
      </c>
      <c r="K72" s="70">
        <f t="shared" si="25"/>
        <v>0</v>
      </c>
      <c r="L72" s="70">
        <f t="shared" si="26"/>
        <v>0</v>
      </c>
    </row>
    <row r="73" spans="2:14" s="63" customFormat="1" ht="15" hidden="1" customHeight="1" x14ac:dyDescent="0.2">
      <c r="B73" s="75" t="s">
        <v>819</v>
      </c>
      <c r="C73" s="45" t="s">
        <v>820</v>
      </c>
      <c r="D73" s="70">
        <v>0</v>
      </c>
      <c r="E73" s="70">
        <v>0</v>
      </c>
      <c r="F73" s="70">
        <v>0</v>
      </c>
      <c r="G73" s="70">
        <v>0</v>
      </c>
      <c r="H73" s="70">
        <f>+D73+E73+F73-G73</f>
        <v>0</v>
      </c>
      <c r="I73" s="70">
        <v>0</v>
      </c>
      <c r="J73" s="70">
        <v>0</v>
      </c>
      <c r="K73" s="70">
        <f t="shared" si="25"/>
        <v>0</v>
      </c>
      <c r="L73" s="70">
        <f t="shared" si="26"/>
        <v>0</v>
      </c>
    </row>
    <row r="74" spans="2:14" s="63" customFormat="1" ht="15" hidden="1" customHeight="1" x14ac:dyDescent="0.2">
      <c r="B74" s="75" t="s">
        <v>821</v>
      </c>
      <c r="C74" s="45" t="s">
        <v>822</v>
      </c>
      <c r="D74" s="70">
        <v>0</v>
      </c>
      <c r="E74" s="70">
        <v>0</v>
      </c>
      <c r="F74" s="70">
        <v>0</v>
      </c>
      <c r="G74" s="70">
        <v>0</v>
      </c>
      <c r="H74" s="70">
        <f>+D74+E74+F74-G74</f>
        <v>0</v>
      </c>
      <c r="I74" s="70">
        <v>0</v>
      </c>
      <c r="J74" s="71">
        <v>0</v>
      </c>
      <c r="K74" s="70">
        <f t="shared" si="25"/>
        <v>0</v>
      </c>
      <c r="L74" s="70">
        <f t="shared" si="26"/>
        <v>0</v>
      </c>
    </row>
    <row r="75" spans="2:14" s="63" customFormat="1" ht="15" hidden="1" customHeight="1" x14ac:dyDescent="0.2">
      <c r="B75" s="75" t="s">
        <v>823</v>
      </c>
      <c r="C75" s="45" t="s">
        <v>824</v>
      </c>
      <c r="D75" s="70">
        <v>0</v>
      </c>
      <c r="E75" s="70">
        <v>0</v>
      </c>
      <c r="F75" s="70">
        <v>0</v>
      </c>
      <c r="G75" s="70">
        <v>0</v>
      </c>
      <c r="H75" s="70">
        <v>0</v>
      </c>
      <c r="I75" s="70">
        <v>0</v>
      </c>
      <c r="J75" s="70">
        <v>0</v>
      </c>
      <c r="K75" s="70">
        <f t="shared" si="25"/>
        <v>0</v>
      </c>
      <c r="L75" s="70">
        <f t="shared" si="26"/>
        <v>0</v>
      </c>
    </row>
    <row r="76" spans="2:14" s="63" customFormat="1" ht="15" hidden="1" customHeight="1" x14ac:dyDescent="0.2">
      <c r="B76" s="65" t="s">
        <v>825</v>
      </c>
      <c r="C76" s="66" t="s">
        <v>826</v>
      </c>
      <c r="D76" s="67">
        <f t="shared" ref="D76:L76" si="27">+D77</f>
        <v>0</v>
      </c>
      <c r="E76" s="67">
        <f t="shared" si="27"/>
        <v>0</v>
      </c>
      <c r="F76" s="67">
        <f t="shared" si="27"/>
        <v>0</v>
      </c>
      <c r="G76" s="67">
        <f t="shared" si="27"/>
        <v>0</v>
      </c>
      <c r="H76" s="67">
        <f t="shared" si="27"/>
        <v>0</v>
      </c>
      <c r="I76" s="67">
        <f t="shared" si="27"/>
        <v>0</v>
      </c>
      <c r="J76" s="30">
        <f t="shared" si="27"/>
        <v>0</v>
      </c>
      <c r="K76" s="67">
        <f t="shared" si="27"/>
        <v>0</v>
      </c>
      <c r="L76" s="67">
        <f t="shared" si="27"/>
        <v>0</v>
      </c>
      <c r="M76" s="110"/>
    </row>
    <row r="77" spans="2:14" s="63" customFormat="1" ht="15" hidden="1" customHeight="1" x14ac:dyDescent="0.2">
      <c r="B77" s="65" t="s">
        <v>827</v>
      </c>
      <c r="C77" s="66" t="s">
        <v>828</v>
      </c>
      <c r="D77" s="67">
        <f>SUM(D78:D80)</f>
        <v>0</v>
      </c>
      <c r="E77" s="67">
        <f t="shared" ref="E77:L77" si="28">SUM(E78:E80)</f>
        <v>0</v>
      </c>
      <c r="F77" s="67">
        <f t="shared" si="28"/>
        <v>0</v>
      </c>
      <c r="G77" s="67">
        <f t="shared" si="28"/>
        <v>0</v>
      </c>
      <c r="H77" s="67">
        <f t="shared" si="28"/>
        <v>0</v>
      </c>
      <c r="I77" s="67">
        <f t="shared" si="28"/>
        <v>0</v>
      </c>
      <c r="J77" s="30">
        <f t="shared" si="28"/>
        <v>0</v>
      </c>
      <c r="K77" s="67">
        <f t="shared" si="28"/>
        <v>0</v>
      </c>
      <c r="L77" s="67">
        <f t="shared" si="28"/>
        <v>0</v>
      </c>
      <c r="M77" s="110"/>
    </row>
    <row r="78" spans="2:14" s="63" customFormat="1" ht="15" hidden="1" customHeight="1" x14ac:dyDescent="0.2">
      <c r="B78" s="69" t="s">
        <v>989</v>
      </c>
      <c r="C78" s="45" t="s">
        <v>990</v>
      </c>
      <c r="D78" s="70">
        <v>0</v>
      </c>
      <c r="E78" s="70">
        <v>0</v>
      </c>
      <c r="F78" s="70">
        <v>0</v>
      </c>
      <c r="G78" s="70">
        <v>0</v>
      </c>
      <c r="H78" s="70">
        <f>+D78+E78+F78-G78</f>
        <v>0</v>
      </c>
      <c r="I78" s="70">
        <v>0</v>
      </c>
      <c r="J78" s="70">
        <v>0</v>
      </c>
      <c r="K78" s="70">
        <f>+I78+J78</f>
        <v>0</v>
      </c>
      <c r="L78" s="70">
        <f>+H78-K78</f>
        <v>0</v>
      </c>
      <c r="M78" s="110">
        <v>11885567.050000001</v>
      </c>
      <c r="N78" s="68">
        <f>+K78-M78</f>
        <v>-11885567.050000001</v>
      </c>
    </row>
    <row r="79" spans="2:14" s="63" customFormat="1" ht="15" hidden="1" customHeight="1" x14ac:dyDescent="0.2">
      <c r="B79" s="69" t="s">
        <v>829</v>
      </c>
      <c r="C79" s="45" t="s">
        <v>830</v>
      </c>
      <c r="D79" s="70">
        <v>0</v>
      </c>
      <c r="E79" s="70">
        <v>0</v>
      </c>
      <c r="F79" s="70">
        <v>0</v>
      </c>
      <c r="G79" s="70">
        <v>0</v>
      </c>
      <c r="H79" s="70">
        <f>+D79+E79+F79-G79</f>
        <v>0</v>
      </c>
      <c r="I79" s="70">
        <f>+'[19]III-02-11 UNIDAD TÉCNICA'!$K$79</f>
        <v>0</v>
      </c>
      <c r="J79" s="71">
        <v>0</v>
      </c>
      <c r="K79" s="70">
        <f>+I79+J79</f>
        <v>0</v>
      </c>
      <c r="L79" s="70">
        <f>+H79-K79</f>
        <v>0</v>
      </c>
      <c r="M79" s="110"/>
      <c r="N79" s="68">
        <f>+K79-M79</f>
        <v>0</v>
      </c>
    </row>
    <row r="80" spans="2:14" s="63" customFormat="1" ht="15" hidden="1" customHeight="1" x14ac:dyDescent="0.2">
      <c r="B80" s="69" t="s">
        <v>833</v>
      </c>
      <c r="C80" s="45" t="s">
        <v>834</v>
      </c>
      <c r="D80" s="70">
        <v>0</v>
      </c>
      <c r="E80" s="70">
        <v>0</v>
      </c>
      <c r="F80" s="70">
        <v>0</v>
      </c>
      <c r="G80" s="70">
        <v>0</v>
      </c>
      <c r="H80" s="70">
        <f>+D80+E80+F80-G80</f>
        <v>0</v>
      </c>
      <c r="I80" s="70">
        <v>0</v>
      </c>
      <c r="J80" s="70">
        <v>0</v>
      </c>
      <c r="K80" s="70">
        <f>+I80+J80</f>
        <v>0</v>
      </c>
      <c r="L80" s="70">
        <f>+H80-K80</f>
        <v>0</v>
      </c>
    </row>
    <row r="81" spans="2:12" s="63" customFormat="1" ht="15" hidden="1" customHeight="1" x14ac:dyDescent="0.2">
      <c r="B81" s="65" t="s">
        <v>835</v>
      </c>
      <c r="C81" s="66" t="s">
        <v>480</v>
      </c>
      <c r="D81" s="67">
        <f t="shared" ref="D81:L81" si="29">+D82+D95</f>
        <v>0</v>
      </c>
      <c r="E81" s="67">
        <f t="shared" si="29"/>
        <v>0</v>
      </c>
      <c r="F81" s="67">
        <f t="shared" si="29"/>
        <v>0</v>
      </c>
      <c r="G81" s="67">
        <f t="shared" si="29"/>
        <v>0</v>
      </c>
      <c r="H81" s="67">
        <f t="shared" si="29"/>
        <v>0</v>
      </c>
      <c r="I81" s="67">
        <f t="shared" si="29"/>
        <v>0</v>
      </c>
      <c r="J81" s="67">
        <f t="shared" si="29"/>
        <v>0</v>
      </c>
      <c r="K81" s="67">
        <f t="shared" si="29"/>
        <v>0</v>
      </c>
      <c r="L81" s="67">
        <f t="shared" si="29"/>
        <v>0</v>
      </c>
    </row>
    <row r="82" spans="2:12" s="63" customFormat="1" ht="15" hidden="1" customHeight="1" x14ac:dyDescent="0.2">
      <c r="B82" s="65" t="s">
        <v>836</v>
      </c>
      <c r="C82" s="66" t="s">
        <v>837</v>
      </c>
      <c r="D82" s="67">
        <f t="shared" ref="D82:L82" si="30">+D83+D87+D92</f>
        <v>0</v>
      </c>
      <c r="E82" s="67">
        <f t="shared" si="30"/>
        <v>0</v>
      </c>
      <c r="F82" s="67">
        <f t="shared" si="30"/>
        <v>0</v>
      </c>
      <c r="G82" s="67">
        <f t="shared" si="30"/>
        <v>0</v>
      </c>
      <c r="H82" s="67">
        <f t="shared" si="30"/>
        <v>0</v>
      </c>
      <c r="I82" s="67">
        <f t="shared" si="30"/>
        <v>0</v>
      </c>
      <c r="J82" s="67">
        <f t="shared" si="30"/>
        <v>0</v>
      </c>
      <c r="K82" s="67">
        <f t="shared" si="30"/>
        <v>0</v>
      </c>
      <c r="L82" s="67">
        <f t="shared" si="30"/>
        <v>0</v>
      </c>
    </row>
    <row r="83" spans="2:12" s="63" customFormat="1" ht="15" hidden="1" customHeight="1" x14ac:dyDescent="0.2">
      <c r="B83" s="65" t="s">
        <v>838</v>
      </c>
      <c r="C83" s="66" t="s">
        <v>839</v>
      </c>
      <c r="D83" s="67">
        <f>SUM(D84:D86)</f>
        <v>0</v>
      </c>
      <c r="E83" s="67">
        <f t="shared" ref="E83:L83" si="31">SUM(E84:E86)</f>
        <v>0</v>
      </c>
      <c r="F83" s="67">
        <f t="shared" si="31"/>
        <v>0</v>
      </c>
      <c r="G83" s="67">
        <f t="shared" si="31"/>
        <v>0</v>
      </c>
      <c r="H83" s="67">
        <f t="shared" si="31"/>
        <v>0</v>
      </c>
      <c r="I83" s="67">
        <f t="shared" si="31"/>
        <v>0</v>
      </c>
      <c r="J83" s="67">
        <f t="shared" si="31"/>
        <v>0</v>
      </c>
      <c r="K83" s="67">
        <f t="shared" si="31"/>
        <v>0</v>
      </c>
      <c r="L83" s="67">
        <f t="shared" si="31"/>
        <v>0</v>
      </c>
    </row>
    <row r="84" spans="2:12" s="63" customFormat="1" ht="15" hidden="1" customHeight="1" x14ac:dyDescent="0.2">
      <c r="B84" s="69"/>
      <c r="C84" s="45" t="s">
        <v>840</v>
      </c>
      <c r="D84" s="70">
        <v>0</v>
      </c>
      <c r="E84" s="70">
        <v>0</v>
      </c>
      <c r="F84" s="70">
        <v>0</v>
      </c>
      <c r="G84" s="70">
        <v>0</v>
      </c>
      <c r="H84" s="70">
        <f>+D84+E84+F84-G84</f>
        <v>0</v>
      </c>
      <c r="I84" s="70">
        <v>0</v>
      </c>
      <c r="J84" s="70">
        <v>0</v>
      </c>
      <c r="K84" s="70">
        <f>+I84+J84</f>
        <v>0</v>
      </c>
      <c r="L84" s="70">
        <f>+H84-K84</f>
        <v>0</v>
      </c>
    </row>
    <row r="85" spans="2:12" s="63" customFormat="1" ht="15" hidden="1" customHeight="1" x14ac:dyDescent="0.2">
      <c r="B85" s="69"/>
      <c r="C85" s="45" t="s">
        <v>841</v>
      </c>
      <c r="D85" s="70">
        <v>0</v>
      </c>
      <c r="E85" s="70">
        <v>0</v>
      </c>
      <c r="F85" s="70">
        <v>0</v>
      </c>
      <c r="G85" s="70">
        <v>0</v>
      </c>
      <c r="H85" s="70">
        <f>+D85+E85+F85-G85</f>
        <v>0</v>
      </c>
      <c r="I85" s="70">
        <v>0</v>
      </c>
      <c r="J85" s="70">
        <v>0</v>
      </c>
      <c r="K85" s="70">
        <f>+I85+J85</f>
        <v>0</v>
      </c>
      <c r="L85" s="70">
        <f>+H85-K85</f>
        <v>0</v>
      </c>
    </row>
    <row r="86" spans="2:12" s="63" customFormat="1" ht="15" hidden="1" customHeight="1" x14ac:dyDescent="0.2">
      <c r="B86" s="69"/>
      <c r="C86" s="45" t="s">
        <v>842</v>
      </c>
      <c r="D86" s="70">
        <v>0</v>
      </c>
      <c r="E86" s="70">
        <v>0</v>
      </c>
      <c r="F86" s="70">
        <v>0</v>
      </c>
      <c r="G86" s="70">
        <v>0</v>
      </c>
      <c r="H86" s="70">
        <f>+D86+E86+F86-G86</f>
        <v>0</v>
      </c>
      <c r="I86" s="70">
        <v>0</v>
      </c>
      <c r="J86" s="70">
        <v>0</v>
      </c>
      <c r="K86" s="70">
        <f>+I86+J86</f>
        <v>0</v>
      </c>
      <c r="L86" s="70">
        <f>+H86-K86</f>
        <v>0</v>
      </c>
    </row>
    <row r="87" spans="2:12" s="63" customFormat="1" ht="15" hidden="1" customHeight="1" x14ac:dyDescent="0.2">
      <c r="B87" s="65" t="s">
        <v>843</v>
      </c>
      <c r="C87" s="66" t="s">
        <v>844</v>
      </c>
      <c r="D87" s="67">
        <f>SUM(D88:D91)</f>
        <v>0</v>
      </c>
      <c r="E87" s="67">
        <f t="shared" ref="E87:L87" si="32">SUM(E88:E91)</f>
        <v>0</v>
      </c>
      <c r="F87" s="67">
        <f t="shared" si="32"/>
        <v>0</v>
      </c>
      <c r="G87" s="67">
        <f t="shared" si="32"/>
        <v>0</v>
      </c>
      <c r="H87" s="67">
        <f t="shared" si="32"/>
        <v>0</v>
      </c>
      <c r="I87" s="67">
        <f t="shared" si="32"/>
        <v>0</v>
      </c>
      <c r="J87" s="67">
        <f t="shared" si="32"/>
        <v>0</v>
      </c>
      <c r="K87" s="67">
        <f t="shared" si="32"/>
        <v>0</v>
      </c>
      <c r="L87" s="67">
        <f t="shared" si="32"/>
        <v>0</v>
      </c>
    </row>
    <row r="88" spans="2:12" s="63" customFormat="1" ht="15" hidden="1" customHeight="1" x14ac:dyDescent="0.2">
      <c r="B88" s="69"/>
      <c r="C88" s="45" t="s">
        <v>845</v>
      </c>
      <c r="D88" s="70">
        <v>0</v>
      </c>
      <c r="E88" s="70">
        <v>0</v>
      </c>
      <c r="F88" s="70">
        <v>0</v>
      </c>
      <c r="G88" s="70">
        <v>0</v>
      </c>
      <c r="H88" s="70">
        <f>+D88+E88+F88-G88</f>
        <v>0</v>
      </c>
      <c r="I88" s="70">
        <v>0</v>
      </c>
      <c r="J88" s="70">
        <v>0</v>
      </c>
      <c r="K88" s="70">
        <f>+I88+J88</f>
        <v>0</v>
      </c>
      <c r="L88" s="70">
        <f>+H88-K88</f>
        <v>0</v>
      </c>
    </row>
    <row r="89" spans="2:12" s="63" customFormat="1" ht="15" hidden="1" customHeight="1" x14ac:dyDescent="0.2">
      <c r="B89" s="69"/>
      <c r="C89" s="45" t="s">
        <v>846</v>
      </c>
      <c r="D89" s="70">
        <v>0</v>
      </c>
      <c r="E89" s="70">
        <v>0</v>
      </c>
      <c r="F89" s="70">
        <v>0</v>
      </c>
      <c r="G89" s="70">
        <v>0</v>
      </c>
      <c r="H89" s="70">
        <f>+D89+E89+F89-G89</f>
        <v>0</v>
      </c>
      <c r="I89" s="70">
        <v>0</v>
      </c>
      <c r="J89" s="70">
        <v>0</v>
      </c>
      <c r="K89" s="70">
        <f>+I89+J89</f>
        <v>0</v>
      </c>
      <c r="L89" s="70">
        <f>+H89-K89</f>
        <v>0</v>
      </c>
    </row>
    <row r="90" spans="2:12" s="63" customFormat="1" ht="15" hidden="1" customHeight="1" x14ac:dyDescent="0.2">
      <c r="B90" s="69"/>
      <c r="C90" s="45" t="s">
        <v>847</v>
      </c>
      <c r="D90" s="70">
        <v>0</v>
      </c>
      <c r="E90" s="70">
        <v>0</v>
      </c>
      <c r="F90" s="70">
        <v>0</v>
      </c>
      <c r="G90" s="70">
        <v>0</v>
      </c>
      <c r="H90" s="70">
        <f>+D90+E90+F90-G90</f>
        <v>0</v>
      </c>
      <c r="I90" s="70">
        <v>0</v>
      </c>
      <c r="J90" s="70">
        <v>0</v>
      </c>
      <c r="K90" s="70">
        <f>+I90+J90</f>
        <v>0</v>
      </c>
      <c r="L90" s="70">
        <f>+H90-K90</f>
        <v>0</v>
      </c>
    </row>
    <row r="91" spans="2:12" s="63" customFormat="1" ht="15" hidden="1" customHeight="1" x14ac:dyDescent="0.2">
      <c r="B91" s="69"/>
      <c r="C91" s="45" t="s">
        <v>848</v>
      </c>
      <c r="D91" s="70">
        <v>0</v>
      </c>
      <c r="E91" s="70">
        <v>0</v>
      </c>
      <c r="F91" s="70">
        <v>0</v>
      </c>
      <c r="G91" s="70">
        <v>0</v>
      </c>
      <c r="H91" s="70">
        <f>+D91+E91+F91-G91</f>
        <v>0</v>
      </c>
      <c r="I91" s="70">
        <v>0</v>
      </c>
      <c r="J91" s="70">
        <v>0</v>
      </c>
      <c r="K91" s="70">
        <f>+I91+J91</f>
        <v>0</v>
      </c>
      <c r="L91" s="70">
        <f>+H91-K91</f>
        <v>0</v>
      </c>
    </row>
    <row r="92" spans="2:12" s="63" customFormat="1" ht="15" hidden="1" customHeight="1" x14ac:dyDescent="0.2">
      <c r="B92" s="65" t="s">
        <v>849</v>
      </c>
      <c r="C92" s="66" t="s">
        <v>850</v>
      </c>
      <c r="D92" s="67">
        <f t="shared" ref="D92:L92" si="33">+D93+D94</f>
        <v>0</v>
      </c>
      <c r="E92" s="67">
        <f t="shared" si="33"/>
        <v>0</v>
      </c>
      <c r="F92" s="67">
        <f t="shared" si="33"/>
        <v>0</v>
      </c>
      <c r="G92" s="67">
        <f t="shared" si="33"/>
        <v>0</v>
      </c>
      <c r="H92" s="67">
        <f t="shared" si="33"/>
        <v>0</v>
      </c>
      <c r="I92" s="67">
        <f t="shared" si="33"/>
        <v>0</v>
      </c>
      <c r="J92" s="67">
        <f t="shared" si="33"/>
        <v>0</v>
      </c>
      <c r="K92" s="67">
        <f t="shared" si="33"/>
        <v>0</v>
      </c>
      <c r="L92" s="67">
        <f t="shared" si="33"/>
        <v>0</v>
      </c>
    </row>
    <row r="93" spans="2:12" s="63" customFormat="1" ht="15" hidden="1" customHeight="1" x14ac:dyDescent="0.2">
      <c r="B93" s="69"/>
      <c r="C93" s="45" t="s">
        <v>851</v>
      </c>
      <c r="D93" s="70">
        <v>0</v>
      </c>
      <c r="E93" s="70">
        <v>0</v>
      </c>
      <c r="F93" s="70">
        <v>0</v>
      </c>
      <c r="G93" s="70">
        <v>0</v>
      </c>
      <c r="H93" s="70">
        <f>+D93+E93+F93-G93</f>
        <v>0</v>
      </c>
      <c r="I93" s="70">
        <v>0</v>
      </c>
      <c r="J93" s="70">
        <v>0</v>
      </c>
      <c r="K93" s="70">
        <f>+I93+J93</f>
        <v>0</v>
      </c>
      <c r="L93" s="70">
        <f>+H93-K93</f>
        <v>0</v>
      </c>
    </row>
    <row r="94" spans="2:12" s="63" customFormat="1" ht="15" hidden="1" customHeight="1" x14ac:dyDescent="0.2">
      <c r="B94" s="45"/>
      <c r="C94" s="45" t="s">
        <v>852</v>
      </c>
      <c r="D94" s="70">
        <v>0</v>
      </c>
      <c r="E94" s="70">
        <v>0</v>
      </c>
      <c r="F94" s="70">
        <v>0</v>
      </c>
      <c r="G94" s="70">
        <v>0</v>
      </c>
      <c r="H94" s="70">
        <f>+D94+E94+F94-G94</f>
        <v>0</v>
      </c>
      <c r="I94" s="70">
        <v>0</v>
      </c>
      <c r="J94" s="70">
        <v>0</v>
      </c>
      <c r="K94" s="70">
        <f>+I94+J94</f>
        <v>0</v>
      </c>
      <c r="L94" s="70">
        <f>+H94-K94</f>
        <v>0</v>
      </c>
    </row>
    <row r="95" spans="2:12" s="63" customFormat="1" ht="15" hidden="1" customHeight="1" x14ac:dyDescent="0.2">
      <c r="B95" s="66" t="s">
        <v>853</v>
      </c>
      <c r="C95" s="66" t="s">
        <v>854</v>
      </c>
      <c r="D95" s="67">
        <f t="shared" ref="D95:J95" si="34">+D96</f>
        <v>0</v>
      </c>
      <c r="E95" s="67">
        <f t="shared" si="34"/>
        <v>0</v>
      </c>
      <c r="F95" s="67">
        <f t="shared" si="34"/>
        <v>0</v>
      </c>
      <c r="G95" s="67">
        <f t="shared" si="34"/>
        <v>0</v>
      </c>
      <c r="H95" s="67">
        <f t="shared" si="34"/>
        <v>0</v>
      </c>
      <c r="I95" s="67">
        <f t="shared" si="34"/>
        <v>0</v>
      </c>
      <c r="J95" s="67">
        <f t="shared" si="34"/>
        <v>0</v>
      </c>
      <c r="K95" s="70">
        <f>+I95+J95</f>
        <v>0</v>
      </c>
      <c r="L95" s="70">
        <f>+H95-K95</f>
        <v>0</v>
      </c>
    </row>
    <row r="96" spans="2:12" s="63" customFormat="1" ht="15" hidden="1" customHeight="1" x14ac:dyDescent="0.2">
      <c r="B96" s="45" t="s">
        <v>855</v>
      </c>
      <c r="C96" s="45" t="s">
        <v>856</v>
      </c>
      <c r="D96" s="70">
        <v>0</v>
      </c>
      <c r="E96" s="70">
        <v>0</v>
      </c>
      <c r="F96" s="70">
        <v>0</v>
      </c>
      <c r="G96" s="70">
        <v>0</v>
      </c>
      <c r="H96" s="70">
        <f>+D96+E96+F96-G96</f>
        <v>0</v>
      </c>
      <c r="I96" s="70">
        <v>0</v>
      </c>
      <c r="J96" s="70">
        <v>0</v>
      </c>
      <c r="K96" s="70">
        <f>+I96+J96</f>
        <v>0</v>
      </c>
      <c r="L96" s="70">
        <f>+H96-K96</f>
        <v>0</v>
      </c>
    </row>
    <row r="97" spans="2:13" s="63" customFormat="1" ht="15" hidden="1" customHeight="1" x14ac:dyDescent="0.2">
      <c r="B97" s="82" t="s">
        <v>857</v>
      </c>
      <c r="C97" s="66" t="s">
        <v>858</v>
      </c>
      <c r="D97" s="67">
        <f t="shared" ref="D97:L97" si="35">+D98</f>
        <v>0</v>
      </c>
      <c r="E97" s="67">
        <f t="shared" si="35"/>
        <v>0</v>
      </c>
      <c r="F97" s="67">
        <f t="shared" si="35"/>
        <v>0</v>
      </c>
      <c r="G97" s="67">
        <f t="shared" si="35"/>
        <v>0</v>
      </c>
      <c r="H97" s="67">
        <f t="shared" si="35"/>
        <v>0</v>
      </c>
      <c r="I97" s="67">
        <f t="shared" si="35"/>
        <v>0</v>
      </c>
      <c r="J97" s="67">
        <f t="shared" si="35"/>
        <v>0</v>
      </c>
      <c r="K97" s="67">
        <f t="shared" si="35"/>
        <v>0</v>
      </c>
      <c r="L97" s="67">
        <f t="shared" si="35"/>
        <v>0</v>
      </c>
    </row>
    <row r="98" spans="2:13" s="63" customFormat="1" ht="15" hidden="1" customHeight="1" x14ac:dyDescent="0.2">
      <c r="B98" s="82" t="s">
        <v>859</v>
      </c>
      <c r="C98" s="66" t="s">
        <v>860</v>
      </c>
      <c r="D98" s="67">
        <f>SUM(D99:D100)</f>
        <v>0</v>
      </c>
      <c r="E98" s="67">
        <f t="shared" ref="E98:L98" si="36">SUM(E99:E100)</f>
        <v>0</v>
      </c>
      <c r="F98" s="67">
        <f t="shared" si="36"/>
        <v>0</v>
      </c>
      <c r="G98" s="67">
        <f t="shared" si="36"/>
        <v>0</v>
      </c>
      <c r="H98" s="67">
        <f t="shared" si="36"/>
        <v>0</v>
      </c>
      <c r="I98" s="67">
        <f t="shared" si="36"/>
        <v>0</v>
      </c>
      <c r="J98" s="67">
        <f t="shared" si="36"/>
        <v>0</v>
      </c>
      <c r="K98" s="67">
        <f t="shared" si="36"/>
        <v>0</v>
      </c>
      <c r="L98" s="67">
        <f t="shared" si="36"/>
        <v>0</v>
      </c>
    </row>
    <row r="99" spans="2:13" s="63" customFormat="1" ht="15" hidden="1" customHeight="1" x14ac:dyDescent="0.2">
      <c r="B99" s="75" t="s">
        <v>861</v>
      </c>
      <c r="C99" s="45" t="s">
        <v>862</v>
      </c>
      <c r="D99" s="70">
        <v>0</v>
      </c>
      <c r="E99" s="70">
        <v>0</v>
      </c>
      <c r="F99" s="70">
        <v>0</v>
      </c>
      <c r="G99" s="70">
        <v>0</v>
      </c>
      <c r="H99" s="70">
        <f>+D99+E99+F99-G99</f>
        <v>0</v>
      </c>
      <c r="I99" s="70">
        <v>0</v>
      </c>
      <c r="J99" s="70">
        <v>0</v>
      </c>
      <c r="K99" s="70">
        <f>+I99+J99</f>
        <v>0</v>
      </c>
      <c r="L99" s="70">
        <f>+H99-K99</f>
        <v>0</v>
      </c>
    </row>
    <row r="100" spans="2:13" s="63" customFormat="1" ht="15" hidden="1" customHeight="1" x14ac:dyDescent="0.2">
      <c r="B100" s="75" t="s">
        <v>863</v>
      </c>
      <c r="C100" s="45" t="s">
        <v>866</v>
      </c>
      <c r="D100" s="70">
        <v>0</v>
      </c>
      <c r="E100" s="70">
        <v>0</v>
      </c>
      <c r="F100" s="70">
        <v>0</v>
      </c>
      <c r="G100" s="70">
        <v>0</v>
      </c>
      <c r="H100" s="70">
        <f>+D100+E100+F100-G100</f>
        <v>0</v>
      </c>
      <c r="I100" s="70">
        <v>0</v>
      </c>
      <c r="J100" s="70">
        <v>0</v>
      </c>
      <c r="K100" s="70">
        <f>+I100+J100</f>
        <v>0</v>
      </c>
      <c r="L100" s="70">
        <f>+H100-K100</f>
        <v>0</v>
      </c>
    </row>
    <row r="101" spans="2:13" s="63" customFormat="1" ht="15" customHeight="1" x14ac:dyDescent="0.2">
      <c r="B101" s="75"/>
      <c r="C101" s="45"/>
      <c r="D101" s="70"/>
      <c r="E101" s="70"/>
      <c r="F101" s="70"/>
      <c r="G101" s="70"/>
      <c r="H101" s="70"/>
      <c r="I101" s="70"/>
      <c r="J101" s="70"/>
      <c r="K101" s="70"/>
      <c r="L101" s="70"/>
      <c r="M101" s="110"/>
    </row>
    <row r="102" spans="2:13" s="31" customFormat="1" ht="15" customHeight="1" x14ac:dyDescent="0.2">
      <c r="B102" s="28"/>
      <c r="C102" s="29" t="s">
        <v>865</v>
      </c>
      <c r="D102" s="30">
        <f t="shared" ref="D102:L102" si="37">+D7+D27+D55+D76+D81+D97</f>
        <v>45373108.894955799</v>
      </c>
      <c r="E102" s="30">
        <f t="shared" si="37"/>
        <v>0</v>
      </c>
      <c r="F102" s="30">
        <f t="shared" si="37"/>
        <v>446821.6655</v>
      </c>
      <c r="G102" s="30">
        <f t="shared" si="37"/>
        <v>446821.67</v>
      </c>
      <c r="H102" s="30">
        <f t="shared" si="37"/>
        <v>45373108.890455797</v>
      </c>
      <c r="I102" s="30">
        <f t="shared" si="37"/>
        <v>0</v>
      </c>
      <c r="J102" s="30">
        <f t="shared" si="37"/>
        <v>7101392.3599999994</v>
      </c>
      <c r="K102" s="30">
        <f t="shared" si="37"/>
        <v>7101392.3599999994</v>
      </c>
      <c r="L102" s="30">
        <f t="shared" si="37"/>
        <v>38271716.53045579</v>
      </c>
      <c r="M102" s="158"/>
    </row>
    <row r="103" spans="2:13" s="63" customFormat="1" ht="15" hidden="1" customHeight="1" x14ac:dyDescent="0.2">
      <c r="D103" s="83"/>
      <c r="E103" s="83"/>
      <c r="H103" s="83">
        <f>+D102+E102+F102-G102-H102</f>
        <v>0</v>
      </c>
      <c r="J103" s="83">
        <f>0-J102</f>
        <v>-7101392.3599999994</v>
      </c>
      <c r="K103" s="83">
        <f>+K102-'[14]Programa II (28)'!$D$923</f>
        <v>7101392.3599999994</v>
      </c>
      <c r="L103" s="83">
        <f>+L102-'[14]Programa II (28)'!$D$924</f>
        <v>38171716.53045579</v>
      </c>
    </row>
    <row r="104" spans="2:13" ht="15" customHeight="1" x14ac:dyDescent="0.2">
      <c r="D104" s="32">
        <f>+D102-'[1]Prog.III-Recursos 8114-9329'!$D$99</f>
        <v>0</v>
      </c>
      <c r="F104" s="136"/>
      <c r="G104" s="36">
        <f>+F102-G102</f>
        <v>-4.4999999809078872E-3</v>
      </c>
      <c r="H104" s="32">
        <f>+D102+E102+F102-G102-H102</f>
        <v>0</v>
      </c>
      <c r="I104" s="98"/>
    </row>
    <row r="105" spans="2:13" ht="15" customHeight="1" x14ac:dyDescent="0.2">
      <c r="F105" s="36">
        <f>+F102-'[8]PROGRAMA III'!$G$1179</f>
        <v>0</v>
      </c>
      <c r="G105" s="36">
        <f>+G102-'[8]PROGRAMA III'!$F$1179</f>
        <v>0</v>
      </c>
    </row>
    <row r="106" spans="2:13" ht="15" customHeight="1" x14ac:dyDescent="0.2"/>
    <row r="107" spans="2:13" ht="15" customHeight="1" x14ac:dyDescent="0.2"/>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sheetData>
  <autoFilter ref="B5:L100" xr:uid="{00000000-0009-0000-0000-000008000000}">
    <filterColumn colId="6">
      <filters blank="1">
        <filter val="1,000,000.00"/>
        <filter val="1,555,767.07"/>
        <filter val="1,726,901.52"/>
        <filter val="1,788,509.90"/>
        <filter val="1,820,247.55"/>
        <filter val="100,000.00"/>
        <filter val="12,964,668.00"/>
        <filter val="13,024,545.15"/>
        <filter val="14,024,545.15"/>
        <filter val="15,797,205.61"/>
        <filter val="150,957.55"/>
        <filter val="2,482,537.61"/>
        <filter val="2,772,000.00"/>
        <filter val="200,000.00"/>
        <filter val="23,833,730.12"/>
        <filter val="250,000.00"/>
        <filter val="280,038.08"/>
        <filter val="350,000.00"/>
        <filter val="4,327,767.07"/>
        <filter val="45,000.00"/>
        <filter val="5,000,000.00"/>
        <filter val="560,076.17"/>
        <filter val="6,000,000.00"/>
        <filter val="7,514,833.62"/>
        <filter val="868,876.07"/>
        <filter val="93,346.03"/>
        <filter val="948,395.64"/>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3:L13 H28:L33 K27:L27 H20:L20 H17 K17:L17 H23:L23 H21 K21:L21 H22 K22:L22 H26 H24 K24:L24 H25 K25:L25 K26:L26 H47:L47 H45 K45:L45 H60:L64 H57 K57:L57 H42:L42 H41 K41:L41 H44:L44 H43 K43:L43 H19 K19:L19 H35:L37 H34 J34:L34 H40:L40 H39 K39:L39 H50:L50 H48 K48:L48 H49 K49:L49 H52:L56 H51 K51:L51 H69:L69 H68 K68:L68 H80:L101 H79 J79:L79 H58:I58 K58:L58 H59:I59 K59:L59 H66:L67 H65:I65 K65:L65 H71:L71 H70:I70 K70:L70 H78 K78:L78 H73:L73 H72:I72 K72:L72 H75:L77 H74:I74 K74:L74 H16:L16 H14 K14:L14 H38 K38:L38 H15 K15:L15 H46 K46:L46 D41"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codeName="Hoja24" filterMode="1"/>
  <dimension ref="B1:N254"/>
  <sheetViews>
    <sheetView showGridLines="0" zoomScaleNormal="100" workbookViewId="0">
      <pane xSplit="3" ySplit="6" topLeftCell="D7" activePane="bottomRight" state="frozen"/>
      <selection pane="topRight" activeCell="D1" sqref="D1"/>
      <selection pane="bottomLeft" activeCell="A7" sqref="A7"/>
      <selection pane="bottomRight" activeCell="I124" sqref="I124"/>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4" width="11.85546875" style="111" bestFit="1" customWidth="1"/>
    <col min="15" max="16384" width="11.42578125" style="111"/>
  </cols>
  <sheetData>
    <row r="1" spans="2:14" ht="15" customHeight="1" x14ac:dyDescent="0.2"/>
    <row r="2" spans="2:14" ht="15" customHeight="1" x14ac:dyDescent="0.25">
      <c r="B2" s="188" t="s">
        <v>690</v>
      </c>
      <c r="C2" s="188"/>
      <c r="D2" s="188"/>
      <c r="E2" s="188"/>
      <c r="F2" s="188"/>
      <c r="G2" s="188"/>
      <c r="H2" s="188"/>
      <c r="I2" s="188"/>
      <c r="J2" s="188"/>
      <c r="K2" s="188"/>
      <c r="L2" s="188"/>
    </row>
    <row r="3" spans="2:14" ht="15" customHeight="1" x14ac:dyDescent="0.25">
      <c r="B3" s="188" t="s">
        <v>1027</v>
      </c>
      <c r="C3" s="188"/>
      <c r="D3" s="188"/>
      <c r="E3" s="188"/>
      <c r="F3" s="188"/>
      <c r="G3" s="188"/>
      <c r="H3" s="188"/>
      <c r="I3" s="188"/>
      <c r="J3" s="188"/>
      <c r="K3" s="188"/>
      <c r="L3" s="188"/>
    </row>
    <row r="4" spans="2:14" ht="15" customHeight="1" x14ac:dyDescent="0.2"/>
    <row r="5" spans="2:14"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c r="M5" s="110"/>
    </row>
    <row r="6" spans="2:14" s="112" customFormat="1" ht="15" customHeight="1" x14ac:dyDescent="0.2">
      <c r="B6" s="189"/>
      <c r="C6" s="190"/>
      <c r="D6" s="183"/>
      <c r="E6" s="183"/>
      <c r="F6" s="183"/>
      <c r="G6" s="187"/>
      <c r="H6" s="183"/>
      <c r="I6" s="183"/>
      <c r="J6" s="183"/>
      <c r="K6" s="183"/>
      <c r="L6" s="183"/>
      <c r="M6" s="110"/>
    </row>
    <row r="7" spans="2:14" s="112" customFormat="1" ht="15" customHeight="1" x14ac:dyDescent="0.2">
      <c r="B7" s="113" t="s">
        <v>702</v>
      </c>
      <c r="C7" s="114" t="s">
        <v>703</v>
      </c>
      <c r="D7" s="67">
        <f t="shared" ref="D7:L7" si="0">+D8+D12+D15+D18+D21</f>
        <v>8936433.3099999987</v>
      </c>
      <c r="E7" s="67">
        <f t="shared" si="0"/>
        <v>0</v>
      </c>
      <c r="F7" s="67">
        <f t="shared" si="0"/>
        <v>0</v>
      </c>
      <c r="G7" s="67">
        <f t="shared" si="0"/>
        <v>0</v>
      </c>
      <c r="H7" s="67">
        <f t="shared" si="0"/>
        <v>8936433.3099999987</v>
      </c>
      <c r="I7" s="67">
        <f t="shared" si="0"/>
        <v>0</v>
      </c>
      <c r="J7" s="67">
        <f t="shared" si="0"/>
        <v>1143862.33</v>
      </c>
      <c r="K7" s="67">
        <f t="shared" si="0"/>
        <v>1143862.33</v>
      </c>
      <c r="L7" s="67">
        <f t="shared" si="0"/>
        <v>7792570.9799999995</v>
      </c>
      <c r="M7" s="110"/>
    </row>
    <row r="8" spans="2:14" s="112" customFormat="1" ht="15" customHeight="1" x14ac:dyDescent="0.2">
      <c r="B8" s="113" t="s">
        <v>704</v>
      </c>
      <c r="C8" s="114" t="s">
        <v>705</v>
      </c>
      <c r="D8" s="67">
        <f t="shared" ref="D8:L8" si="1">SUM(D9:D11)</f>
        <v>7000000</v>
      </c>
      <c r="E8" s="67">
        <f t="shared" si="1"/>
        <v>0</v>
      </c>
      <c r="F8" s="67">
        <f t="shared" si="1"/>
        <v>0</v>
      </c>
      <c r="G8" s="67">
        <f t="shared" si="1"/>
        <v>0</v>
      </c>
      <c r="H8" s="67">
        <f t="shared" si="1"/>
        <v>7000000</v>
      </c>
      <c r="I8" s="67">
        <f t="shared" si="1"/>
        <v>0</v>
      </c>
      <c r="J8" s="67">
        <f t="shared" si="1"/>
        <v>1004755.0500000002</v>
      </c>
      <c r="K8" s="67">
        <f t="shared" si="1"/>
        <v>1004755.0500000002</v>
      </c>
      <c r="L8" s="67">
        <f t="shared" si="1"/>
        <v>5995244.9500000002</v>
      </c>
      <c r="M8" s="110"/>
    </row>
    <row r="9" spans="2:14" s="112" customFormat="1" ht="15" hidden="1" customHeight="1" x14ac:dyDescent="0.2">
      <c r="B9" s="117" t="s">
        <v>706</v>
      </c>
      <c r="C9" s="118" t="s">
        <v>707</v>
      </c>
      <c r="D9" s="70">
        <v>0</v>
      </c>
      <c r="E9" s="70">
        <v>0</v>
      </c>
      <c r="F9" s="70">
        <v>0</v>
      </c>
      <c r="G9" s="70">
        <v>0</v>
      </c>
      <c r="H9" s="70">
        <f>+D9+E9+F9-G9</f>
        <v>0</v>
      </c>
      <c r="I9" s="70">
        <v>0</v>
      </c>
      <c r="J9" s="70">
        <v>0</v>
      </c>
      <c r="K9" s="70">
        <f>+I9+J9</f>
        <v>0</v>
      </c>
      <c r="L9" s="70">
        <f>+H9-K9</f>
        <v>0</v>
      </c>
    </row>
    <row r="10" spans="2:14" s="112" customFormat="1" ht="15" customHeight="1" x14ac:dyDescent="0.2">
      <c r="B10" s="117" t="s">
        <v>928</v>
      </c>
      <c r="C10" s="118" t="s">
        <v>929</v>
      </c>
      <c r="D10" s="70">
        <f>+'[1]Programa III-Dirección Técnica'!$D$11</f>
        <v>7000000</v>
      </c>
      <c r="E10" s="70">
        <v>0</v>
      </c>
      <c r="F10" s="70">
        <v>0</v>
      </c>
      <c r="G10" s="70">
        <v>0</v>
      </c>
      <c r="H10" s="70">
        <f>+D10+E10+F10-G10</f>
        <v>7000000</v>
      </c>
      <c r="I10" s="70">
        <v>0</v>
      </c>
      <c r="J10" s="70">
        <f>+'[9]I TRIM 2020'!$E$1025</f>
        <v>1004755.0500000002</v>
      </c>
      <c r="K10" s="70">
        <f>+I10+J10</f>
        <v>1004755.0500000002</v>
      </c>
      <c r="L10" s="70">
        <f>+H10-K10</f>
        <v>5995244.9500000002</v>
      </c>
      <c r="M10" s="110">
        <v>1004755.0500000002</v>
      </c>
      <c r="N10" s="140">
        <f>+K10-M10</f>
        <v>0</v>
      </c>
    </row>
    <row r="11" spans="2:14" s="112" customFormat="1" ht="15" hidden="1" customHeight="1" x14ac:dyDescent="0.2">
      <c r="B11" s="117" t="s">
        <v>949</v>
      </c>
      <c r="C11" s="118" t="s">
        <v>1001</v>
      </c>
      <c r="D11" s="70">
        <v>0</v>
      </c>
      <c r="E11" s="70">
        <v>0</v>
      </c>
      <c r="F11" s="70">
        <v>0</v>
      </c>
      <c r="G11" s="70">
        <v>0</v>
      </c>
      <c r="H11" s="70">
        <f>+D11+E11+F11-G11</f>
        <v>0</v>
      </c>
      <c r="I11" s="70">
        <v>0</v>
      </c>
      <c r="J11" s="70">
        <v>0</v>
      </c>
      <c r="K11" s="70">
        <f>+I11+J11</f>
        <v>0</v>
      </c>
      <c r="L11" s="70">
        <f>+H11-K11</f>
        <v>0</v>
      </c>
      <c r="M11" s="110">
        <v>1579682.96</v>
      </c>
      <c r="N11" s="140">
        <f>+K11-M11</f>
        <v>-1579682.96</v>
      </c>
    </row>
    <row r="12" spans="2:14" ht="15" hidden="1" customHeight="1" x14ac:dyDescent="0.2">
      <c r="B12" s="119" t="s">
        <v>710</v>
      </c>
      <c r="C12" s="120" t="s">
        <v>711</v>
      </c>
      <c r="D12" s="17">
        <f>SUM(D13:D14)</f>
        <v>0</v>
      </c>
      <c r="E12" s="17">
        <f t="shared" ref="E12:L12" si="2">SUM(E13:E14)</f>
        <v>0</v>
      </c>
      <c r="F12" s="17">
        <f t="shared" si="2"/>
        <v>0</v>
      </c>
      <c r="G12" s="17">
        <f t="shared" si="2"/>
        <v>0</v>
      </c>
      <c r="H12" s="17">
        <f t="shared" si="2"/>
        <v>0</v>
      </c>
      <c r="I12" s="17">
        <f t="shared" si="2"/>
        <v>0</v>
      </c>
      <c r="J12" s="17">
        <f t="shared" si="2"/>
        <v>0</v>
      </c>
      <c r="K12" s="17">
        <f t="shared" si="2"/>
        <v>0</v>
      </c>
      <c r="L12" s="17">
        <f t="shared" si="2"/>
        <v>0</v>
      </c>
      <c r="M12" s="111"/>
    </row>
    <row r="13" spans="2:14" ht="15" hidden="1" customHeight="1" x14ac:dyDescent="0.2">
      <c r="B13" s="115" t="s">
        <v>712</v>
      </c>
      <c r="C13" s="116" t="s">
        <v>713</v>
      </c>
      <c r="D13" s="20">
        <v>0</v>
      </c>
      <c r="E13" s="20">
        <v>0</v>
      </c>
      <c r="F13" s="20">
        <v>0</v>
      </c>
      <c r="G13" s="20">
        <v>0</v>
      </c>
      <c r="H13" s="20">
        <f>+D13+E13+F13-G13</f>
        <v>0</v>
      </c>
      <c r="I13" s="20">
        <v>0</v>
      </c>
      <c r="J13" s="20">
        <v>0</v>
      </c>
      <c r="K13" s="20">
        <f>+I13+J13</f>
        <v>0</v>
      </c>
      <c r="L13" s="20">
        <f>+H13-K13</f>
        <v>0</v>
      </c>
      <c r="M13" s="111"/>
    </row>
    <row r="14" spans="2:14" ht="15" hidden="1" customHeight="1" x14ac:dyDescent="0.2">
      <c r="B14" s="115" t="s">
        <v>714</v>
      </c>
      <c r="C14" s="116" t="s">
        <v>715</v>
      </c>
      <c r="D14" s="20">
        <v>0</v>
      </c>
      <c r="E14" s="20">
        <v>0</v>
      </c>
      <c r="F14" s="20">
        <v>0</v>
      </c>
      <c r="G14" s="20">
        <v>0</v>
      </c>
      <c r="H14" s="20">
        <f>+D14+E14+F14-G14</f>
        <v>0</v>
      </c>
      <c r="I14" s="20">
        <v>0</v>
      </c>
      <c r="J14" s="20">
        <v>0</v>
      </c>
      <c r="K14" s="20">
        <f>+I14+J14</f>
        <v>0</v>
      </c>
      <c r="L14" s="20">
        <f>+H14-K14</f>
        <v>0</v>
      </c>
      <c r="M14" s="111"/>
    </row>
    <row r="15" spans="2:14" s="112" customFormat="1" ht="15" customHeight="1" x14ac:dyDescent="0.2">
      <c r="B15" s="113" t="s">
        <v>716</v>
      </c>
      <c r="C15" s="114" t="s">
        <v>717</v>
      </c>
      <c r="D15" s="67">
        <f>SUM(D16:D17)</f>
        <v>583333.30999999994</v>
      </c>
      <c r="E15" s="67">
        <f t="shared" ref="E15:L15" si="3">SUM(E16:E17)</f>
        <v>0</v>
      </c>
      <c r="F15" s="67">
        <f t="shared" si="3"/>
        <v>0</v>
      </c>
      <c r="G15" s="67">
        <f t="shared" si="3"/>
        <v>0</v>
      </c>
      <c r="H15" s="67">
        <f t="shared" si="3"/>
        <v>583333.30999999994</v>
      </c>
      <c r="I15" s="67">
        <f t="shared" si="3"/>
        <v>0</v>
      </c>
      <c r="J15" s="67">
        <f t="shared" si="3"/>
        <v>0</v>
      </c>
      <c r="K15" s="67">
        <f t="shared" si="3"/>
        <v>0</v>
      </c>
      <c r="L15" s="67">
        <f t="shared" si="3"/>
        <v>583333.30999999994</v>
      </c>
      <c r="M15" s="110"/>
    </row>
    <row r="16" spans="2:14" ht="15" hidden="1" customHeight="1" x14ac:dyDescent="0.2">
      <c r="B16" s="115" t="s">
        <v>718</v>
      </c>
      <c r="C16" s="116" t="s">
        <v>719</v>
      </c>
      <c r="D16" s="20">
        <v>0</v>
      </c>
      <c r="E16" s="20">
        <v>0</v>
      </c>
      <c r="F16" s="20">
        <v>0</v>
      </c>
      <c r="G16" s="20">
        <v>0</v>
      </c>
      <c r="H16" s="20">
        <f>+D16+E16+F16-G16</f>
        <v>0</v>
      </c>
      <c r="I16" s="20">
        <v>0</v>
      </c>
      <c r="J16" s="20">
        <v>0</v>
      </c>
      <c r="K16" s="20">
        <f>+I16+J16</f>
        <v>0</v>
      </c>
      <c r="L16" s="20">
        <f>+H16-K16</f>
        <v>0</v>
      </c>
      <c r="M16" s="111"/>
    </row>
    <row r="17" spans="2:14" s="112" customFormat="1" ht="15" customHeight="1" x14ac:dyDescent="0.2">
      <c r="B17" s="117" t="s">
        <v>720</v>
      </c>
      <c r="C17" s="118" t="s">
        <v>721</v>
      </c>
      <c r="D17" s="70">
        <f>+'[1]Programa III-Dirección Técnica'!$D$17</f>
        <v>583333.30999999994</v>
      </c>
      <c r="E17" s="70">
        <v>0</v>
      </c>
      <c r="F17" s="70">
        <v>0</v>
      </c>
      <c r="G17" s="70">
        <v>0</v>
      </c>
      <c r="H17" s="70">
        <f>+D17+E17+F17-G17</f>
        <v>583333.30999999994</v>
      </c>
      <c r="I17" s="70">
        <v>0</v>
      </c>
      <c r="J17" s="70">
        <v>0</v>
      </c>
      <c r="K17" s="70">
        <f>+I17+J17</f>
        <v>0</v>
      </c>
      <c r="L17" s="70">
        <f>+H17-K17</f>
        <v>583333.30999999994</v>
      </c>
      <c r="M17" s="110">
        <v>0</v>
      </c>
      <c r="N17" s="140">
        <f>+K17-M17</f>
        <v>0</v>
      </c>
    </row>
    <row r="18" spans="2:14" s="112" customFormat="1" ht="15" customHeight="1" x14ac:dyDescent="0.2">
      <c r="B18" s="113" t="s">
        <v>722</v>
      </c>
      <c r="C18" s="114" t="s">
        <v>723</v>
      </c>
      <c r="D18" s="67">
        <f>SUM(D19:D20)</f>
        <v>682500</v>
      </c>
      <c r="E18" s="67">
        <f t="shared" ref="E18:L18" si="4">SUM(E19:E20)</f>
        <v>0</v>
      </c>
      <c r="F18" s="67">
        <f t="shared" si="4"/>
        <v>0</v>
      </c>
      <c r="G18" s="67">
        <f t="shared" si="4"/>
        <v>0</v>
      </c>
      <c r="H18" s="67">
        <f t="shared" si="4"/>
        <v>682500</v>
      </c>
      <c r="I18" s="67">
        <f t="shared" si="4"/>
        <v>0</v>
      </c>
      <c r="J18" s="67">
        <f t="shared" si="4"/>
        <v>70389.88</v>
      </c>
      <c r="K18" s="67">
        <f t="shared" si="4"/>
        <v>70389.88</v>
      </c>
      <c r="L18" s="67">
        <f t="shared" si="4"/>
        <v>612110.12</v>
      </c>
      <c r="M18" s="110"/>
    </row>
    <row r="19" spans="2:14" s="112" customFormat="1" ht="15" customHeight="1" x14ac:dyDescent="0.2">
      <c r="B19" s="118" t="s">
        <v>724</v>
      </c>
      <c r="C19" s="118" t="s">
        <v>725</v>
      </c>
      <c r="D19" s="70">
        <f>+'[1]Programa III-Dirección Técnica'!$D$19</f>
        <v>647500</v>
      </c>
      <c r="E19" s="70">
        <v>0</v>
      </c>
      <c r="F19" s="70">
        <v>0</v>
      </c>
      <c r="G19" s="70">
        <v>0</v>
      </c>
      <c r="H19" s="70">
        <f>+D19+E19+F19-G19</f>
        <v>647500</v>
      </c>
      <c r="I19" s="70">
        <v>0</v>
      </c>
      <c r="J19" s="70">
        <f>+'[9]I TRIM 2020'!$E$1036</f>
        <v>66948.14</v>
      </c>
      <c r="K19" s="70">
        <f>+I19+J19</f>
        <v>66948.14</v>
      </c>
      <c r="L19" s="70">
        <f>+H19-K19</f>
        <v>580551.86</v>
      </c>
      <c r="M19" s="110">
        <v>66948.14</v>
      </c>
      <c r="N19" s="140">
        <f>+K19-M19</f>
        <v>0</v>
      </c>
    </row>
    <row r="20" spans="2:14" s="112" customFormat="1" ht="15" customHeight="1" x14ac:dyDescent="0.2">
      <c r="B20" s="118" t="s">
        <v>726</v>
      </c>
      <c r="C20" s="118" t="s">
        <v>727</v>
      </c>
      <c r="D20" s="70">
        <f>+'[1]Programa III-Dirección Técnica'!$D$20</f>
        <v>35000</v>
      </c>
      <c r="E20" s="70">
        <v>0</v>
      </c>
      <c r="F20" s="70">
        <v>0</v>
      </c>
      <c r="G20" s="70">
        <v>0</v>
      </c>
      <c r="H20" s="70">
        <f>+D20+E20+F20-G20</f>
        <v>35000</v>
      </c>
      <c r="I20" s="70">
        <v>0</v>
      </c>
      <c r="J20" s="70">
        <f>+'[9]I TRIM 2020'!$E$1047</f>
        <v>3441.74</v>
      </c>
      <c r="K20" s="70">
        <f>+I20+J20</f>
        <v>3441.74</v>
      </c>
      <c r="L20" s="70">
        <f>+H20-K20</f>
        <v>31558.260000000002</v>
      </c>
      <c r="M20" s="110">
        <v>3441.74</v>
      </c>
      <c r="N20" s="140">
        <f>+K20-M20</f>
        <v>0</v>
      </c>
    </row>
    <row r="21" spans="2:14" s="112" customFormat="1" ht="15" customHeight="1" x14ac:dyDescent="0.2">
      <c r="B21" s="113" t="s">
        <v>728</v>
      </c>
      <c r="C21" s="114" t="s">
        <v>729</v>
      </c>
      <c r="D21" s="67">
        <f>SUM(D22:D24)</f>
        <v>670600</v>
      </c>
      <c r="E21" s="67">
        <f t="shared" ref="E21:L21" si="5">SUM(E22:E24)</f>
        <v>0</v>
      </c>
      <c r="F21" s="67">
        <f t="shared" si="5"/>
        <v>0</v>
      </c>
      <c r="G21" s="67">
        <f t="shared" si="5"/>
        <v>0</v>
      </c>
      <c r="H21" s="67">
        <f t="shared" si="5"/>
        <v>670600</v>
      </c>
      <c r="I21" s="67">
        <f t="shared" si="5"/>
        <v>0</v>
      </c>
      <c r="J21" s="67">
        <f t="shared" si="5"/>
        <v>68717.399999999994</v>
      </c>
      <c r="K21" s="67">
        <f t="shared" si="5"/>
        <v>68717.399999999994</v>
      </c>
      <c r="L21" s="67">
        <f t="shared" si="5"/>
        <v>601882.6</v>
      </c>
      <c r="M21" s="110"/>
    </row>
    <row r="22" spans="2:14" s="112" customFormat="1" ht="15" customHeight="1" x14ac:dyDescent="0.2">
      <c r="B22" s="117" t="s">
        <v>903</v>
      </c>
      <c r="C22" s="118" t="s">
        <v>904</v>
      </c>
      <c r="D22" s="70">
        <f>+'[1]Programa III-Dirección Técnica'!$D$22</f>
        <v>355600</v>
      </c>
      <c r="E22" s="70">
        <v>0</v>
      </c>
      <c r="F22" s="70">
        <v>0</v>
      </c>
      <c r="G22" s="70">
        <v>0</v>
      </c>
      <c r="H22" s="70">
        <f>+D22+E22+F22-G22</f>
        <v>355600</v>
      </c>
      <c r="I22" s="70">
        <v>0</v>
      </c>
      <c r="J22" s="70">
        <f>+'[9]I TRIM 2020'!$E$1058</f>
        <v>37742.369999999995</v>
      </c>
      <c r="K22" s="70">
        <f>+I22+J22</f>
        <v>37742.369999999995</v>
      </c>
      <c r="L22" s="70">
        <f>+H22-K22</f>
        <v>317857.63</v>
      </c>
      <c r="M22" s="110">
        <v>37742.369999999995</v>
      </c>
      <c r="N22" s="140">
        <f>+K22-M22</f>
        <v>0</v>
      </c>
    </row>
    <row r="23" spans="2:14" s="112" customFormat="1" ht="15" customHeight="1" x14ac:dyDescent="0.2">
      <c r="B23" s="117" t="s">
        <v>730</v>
      </c>
      <c r="C23" s="118" t="s">
        <v>731</v>
      </c>
      <c r="D23" s="70">
        <f>+'[1]Programa III-Dirección Técnica'!$D$23</f>
        <v>105000</v>
      </c>
      <c r="E23" s="70">
        <v>0</v>
      </c>
      <c r="F23" s="70">
        <v>0</v>
      </c>
      <c r="G23" s="70">
        <v>0</v>
      </c>
      <c r="H23" s="70">
        <f>+D23+E23+F23-G23</f>
        <v>105000</v>
      </c>
      <c r="I23" s="70">
        <v>0</v>
      </c>
      <c r="J23" s="70">
        <f>+'[9]I TRIM 2020'!$E$1069</f>
        <v>10325.01</v>
      </c>
      <c r="K23" s="70">
        <f>+I23+J23</f>
        <v>10325.01</v>
      </c>
      <c r="L23" s="70">
        <f>+H23-K23</f>
        <v>94674.99</v>
      </c>
      <c r="M23" s="110">
        <v>10325.01</v>
      </c>
      <c r="N23" s="140">
        <f>+K23-M23</f>
        <v>0</v>
      </c>
    </row>
    <row r="24" spans="2:14" s="112" customFormat="1" ht="15" customHeight="1" x14ac:dyDescent="0.2">
      <c r="B24" s="117" t="s">
        <v>732</v>
      </c>
      <c r="C24" s="118" t="s">
        <v>733</v>
      </c>
      <c r="D24" s="70">
        <f>+'[1]Programa III-Dirección Técnica'!$D$24</f>
        <v>210000</v>
      </c>
      <c r="E24" s="70">
        <v>0</v>
      </c>
      <c r="F24" s="70">
        <v>0</v>
      </c>
      <c r="G24" s="70">
        <v>0</v>
      </c>
      <c r="H24" s="70">
        <f>+D24+E24+F24-G24</f>
        <v>210000</v>
      </c>
      <c r="I24" s="70">
        <v>0</v>
      </c>
      <c r="J24" s="70">
        <f>+'[9]I TRIM 2020'!$E$1080</f>
        <v>20650.02</v>
      </c>
      <c r="K24" s="70">
        <f>+I24+J24</f>
        <v>20650.02</v>
      </c>
      <c r="L24" s="70">
        <f>+H24-K24</f>
        <v>189349.98</v>
      </c>
      <c r="M24" s="110">
        <v>20650.02</v>
      </c>
      <c r="N24" s="140">
        <f>+K24-M24</f>
        <v>0</v>
      </c>
    </row>
    <row r="25" spans="2:14" s="112" customFormat="1" ht="15" customHeight="1" x14ac:dyDescent="0.2">
      <c r="B25" s="113" t="s">
        <v>734</v>
      </c>
      <c r="C25" s="114" t="s">
        <v>735</v>
      </c>
      <c r="D25" s="67">
        <f t="shared" ref="D25:L25" si="6">+D26+D28+D31+D35+D39+D41+D43+D48+D50</f>
        <v>2880300</v>
      </c>
      <c r="E25" s="67">
        <f t="shared" si="6"/>
        <v>0</v>
      </c>
      <c r="F25" s="67">
        <f t="shared" si="6"/>
        <v>0</v>
      </c>
      <c r="G25" s="67">
        <f t="shared" si="6"/>
        <v>0</v>
      </c>
      <c r="H25" s="67">
        <f t="shared" si="6"/>
        <v>2880300</v>
      </c>
      <c r="I25" s="67">
        <f t="shared" si="6"/>
        <v>0</v>
      </c>
      <c r="J25" s="67">
        <f t="shared" si="6"/>
        <v>224105.84</v>
      </c>
      <c r="K25" s="67">
        <f t="shared" si="6"/>
        <v>224105.84</v>
      </c>
      <c r="L25" s="67">
        <f t="shared" si="6"/>
        <v>2656194.16</v>
      </c>
      <c r="M25" s="110"/>
    </row>
    <row r="26" spans="2:14" s="121" customFormat="1" ht="15" hidden="1" customHeight="1" x14ac:dyDescent="0.2">
      <c r="B26" s="113" t="s">
        <v>736</v>
      </c>
      <c r="C26" s="114" t="s">
        <v>291</v>
      </c>
      <c r="D26" s="67">
        <f t="shared" ref="D26:J26" si="7">+D27</f>
        <v>0</v>
      </c>
      <c r="E26" s="67">
        <f t="shared" si="7"/>
        <v>0</v>
      </c>
      <c r="F26" s="67">
        <f t="shared" si="7"/>
        <v>0</v>
      </c>
      <c r="G26" s="67">
        <f t="shared" si="7"/>
        <v>0</v>
      </c>
      <c r="H26" s="67">
        <f t="shared" si="7"/>
        <v>0</v>
      </c>
      <c r="I26" s="67">
        <f t="shared" si="7"/>
        <v>0</v>
      </c>
      <c r="J26" s="67">
        <f t="shared" si="7"/>
        <v>0</v>
      </c>
      <c r="K26" s="67">
        <f>+I26+J26</f>
        <v>0</v>
      </c>
      <c r="L26" s="67">
        <f>+H26-K26</f>
        <v>0</v>
      </c>
    </row>
    <row r="27" spans="2:14" s="112" customFormat="1" ht="15" hidden="1" customHeight="1" x14ac:dyDescent="0.2">
      <c r="B27" s="117" t="s">
        <v>737</v>
      </c>
      <c r="C27" s="118" t="s">
        <v>738</v>
      </c>
      <c r="D27" s="70">
        <v>0</v>
      </c>
      <c r="E27" s="70">
        <v>0</v>
      </c>
      <c r="F27" s="70">
        <v>0</v>
      </c>
      <c r="G27" s="70">
        <v>0</v>
      </c>
      <c r="H27" s="70">
        <f>+D27+E27+F27-G27</f>
        <v>0</v>
      </c>
      <c r="I27" s="70">
        <v>0</v>
      </c>
      <c r="J27" s="70">
        <v>0</v>
      </c>
      <c r="K27" s="70">
        <f>+I27+J27</f>
        <v>0</v>
      </c>
      <c r="L27" s="70">
        <f>+H27-K27</f>
        <v>0</v>
      </c>
    </row>
    <row r="28" spans="2:14" ht="15" hidden="1" customHeight="1" x14ac:dyDescent="0.2">
      <c r="B28" s="119" t="s">
        <v>739</v>
      </c>
      <c r="C28" s="120" t="s">
        <v>740</v>
      </c>
      <c r="D28" s="17">
        <f>SUM(D29:D30)</f>
        <v>0</v>
      </c>
      <c r="E28" s="17">
        <f t="shared" ref="E28:L28" si="8">SUM(E29:E30)</f>
        <v>0</v>
      </c>
      <c r="F28" s="17">
        <f t="shared" si="8"/>
        <v>0</v>
      </c>
      <c r="G28" s="17">
        <f t="shared" si="8"/>
        <v>0</v>
      </c>
      <c r="H28" s="17">
        <f t="shared" si="8"/>
        <v>0</v>
      </c>
      <c r="I28" s="17">
        <f t="shared" si="8"/>
        <v>0</v>
      </c>
      <c r="J28" s="17">
        <f t="shared" si="8"/>
        <v>0</v>
      </c>
      <c r="K28" s="17">
        <f t="shared" si="8"/>
        <v>0</v>
      </c>
      <c r="L28" s="17">
        <f t="shared" si="8"/>
        <v>0</v>
      </c>
      <c r="M28" s="111"/>
    </row>
    <row r="29" spans="2:14" ht="15" hidden="1" customHeight="1" x14ac:dyDescent="0.2">
      <c r="B29" s="115" t="s">
        <v>741</v>
      </c>
      <c r="C29" s="116" t="s">
        <v>742</v>
      </c>
      <c r="D29" s="20">
        <v>0</v>
      </c>
      <c r="E29" s="20">
        <v>0</v>
      </c>
      <c r="F29" s="20">
        <v>0</v>
      </c>
      <c r="G29" s="20">
        <v>0</v>
      </c>
      <c r="H29" s="20">
        <f>+D29+E29+F29-G29</f>
        <v>0</v>
      </c>
      <c r="I29" s="20">
        <v>0</v>
      </c>
      <c r="J29" s="20">
        <v>0</v>
      </c>
      <c r="K29" s="20">
        <f>+I29+J29</f>
        <v>0</v>
      </c>
      <c r="L29" s="20">
        <f>+H29-K29</f>
        <v>0</v>
      </c>
      <c r="M29" s="111"/>
    </row>
    <row r="30" spans="2:14" ht="15" hidden="1" customHeight="1" x14ac:dyDescent="0.2">
      <c r="B30" s="115" t="s">
        <v>743</v>
      </c>
      <c r="C30" s="116" t="s">
        <v>744</v>
      </c>
      <c r="D30" s="20">
        <v>0</v>
      </c>
      <c r="E30" s="20">
        <v>0</v>
      </c>
      <c r="F30" s="20">
        <v>0</v>
      </c>
      <c r="G30" s="20">
        <v>0</v>
      </c>
      <c r="H30" s="20">
        <f>+D30+E30+F30-G30</f>
        <v>0</v>
      </c>
      <c r="I30" s="20">
        <v>0</v>
      </c>
      <c r="J30" s="20">
        <v>0</v>
      </c>
      <c r="K30" s="20">
        <f>+I30+J30</f>
        <v>0</v>
      </c>
      <c r="L30" s="20">
        <f>+H30-K30</f>
        <v>0</v>
      </c>
      <c r="M30" s="111"/>
    </row>
    <row r="31" spans="2:14" s="112" customFormat="1" ht="15" customHeight="1" x14ac:dyDescent="0.2">
      <c r="B31" s="113" t="s">
        <v>745</v>
      </c>
      <c r="C31" s="114" t="s">
        <v>746</v>
      </c>
      <c r="D31" s="67">
        <f>SUM(D32:D34)</f>
        <v>600300</v>
      </c>
      <c r="E31" s="67">
        <f t="shared" ref="E31:L31" si="9">SUM(E32:E34)</f>
        <v>0</v>
      </c>
      <c r="F31" s="67">
        <f t="shared" si="9"/>
        <v>0</v>
      </c>
      <c r="G31" s="67">
        <f t="shared" si="9"/>
        <v>0</v>
      </c>
      <c r="H31" s="67">
        <f t="shared" si="9"/>
        <v>600300</v>
      </c>
      <c r="I31" s="67">
        <f t="shared" si="9"/>
        <v>0</v>
      </c>
      <c r="J31" s="67">
        <f t="shared" si="9"/>
        <v>0</v>
      </c>
      <c r="K31" s="67">
        <f t="shared" si="9"/>
        <v>0</v>
      </c>
      <c r="L31" s="67">
        <f t="shared" si="9"/>
        <v>600300</v>
      </c>
      <c r="M31" s="110"/>
    </row>
    <row r="32" spans="2:14" s="112" customFormat="1" ht="15" customHeight="1" x14ac:dyDescent="0.2">
      <c r="B32" s="117" t="s">
        <v>747</v>
      </c>
      <c r="C32" s="118" t="s">
        <v>748</v>
      </c>
      <c r="D32" s="70">
        <f>+'[1]Programa III-Dirección Técnica'!$D$32</f>
        <v>300300</v>
      </c>
      <c r="E32" s="70">
        <v>0</v>
      </c>
      <c r="F32" s="70">
        <v>0</v>
      </c>
      <c r="G32" s="70">
        <v>0</v>
      </c>
      <c r="H32" s="70">
        <f>+D32+E32+F32-G32</f>
        <v>300300</v>
      </c>
      <c r="I32" s="70">
        <f>+'[19]III-06-01 DIRECCIÓN TÉCNICA BI'!$K$32</f>
        <v>0</v>
      </c>
      <c r="J32" s="70">
        <v>0</v>
      </c>
      <c r="K32" s="70">
        <f>+I32+J32</f>
        <v>0</v>
      </c>
      <c r="L32" s="70">
        <f>+H32-K32</f>
        <v>300300</v>
      </c>
      <c r="M32" s="110">
        <v>0</v>
      </c>
      <c r="N32" s="140">
        <f>+K32-M32</f>
        <v>0</v>
      </c>
    </row>
    <row r="33" spans="2:14" s="112" customFormat="1" ht="15" customHeight="1" x14ac:dyDescent="0.2">
      <c r="B33" s="117" t="s">
        <v>749</v>
      </c>
      <c r="C33" s="118" t="s">
        <v>750</v>
      </c>
      <c r="D33" s="70">
        <f>+'[1]Programa III-Dirección Técnica'!$D$33</f>
        <v>300000</v>
      </c>
      <c r="E33" s="70">
        <v>0</v>
      </c>
      <c r="F33" s="70">
        <v>0</v>
      </c>
      <c r="G33" s="70">
        <v>0</v>
      </c>
      <c r="H33" s="70">
        <f>+D33+E33+F33-G33</f>
        <v>300000</v>
      </c>
      <c r="I33" s="70">
        <f>+'[19]III-06-01 DIRECCIÓN TÉCNICA BI'!$K$33</f>
        <v>0</v>
      </c>
      <c r="J33" s="70">
        <v>0</v>
      </c>
      <c r="K33" s="70">
        <f>+I33+J33</f>
        <v>0</v>
      </c>
      <c r="L33" s="70">
        <f>+H33-K33</f>
        <v>300000</v>
      </c>
      <c r="M33" s="110">
        <v>0</v>
      </c>
      <c r="N33" s="140">
        <f>+K33-M33</f>
        <v>0</v>
      </c>
    </row>
    <row r="34" spans="2:14" ht="15" hidden="1" customHeight="1" x14ac:dyDescent="0.2">
      <c r="B34" s="116" t="s">
        <v>751</v>
      </c>
      <c r="C34" s="111" t="s">
        <v>752</v>
      </c>
      <c r="D34" s="20">
        <v>0</v>
      </c>
      <c r="E34" s="20">
        <v>0</v>
      </c>
      <c r="F34" s="20">
        <v>0</v>
      </c>
      <c r="G34" s="20">
        <v>0</v>
      </c>
      <c r="H34" s="20">
        <f>+D34+E34+F34-G34</f>
        <v>0</v>
      </c>
      <c r="I34" s="20">
        <v>0</v>
      </c>
      <c r="J34" s="20">
        <v>0</v>
      </c>
      <c r="K34" s="20">
        <f>+I34+J34</f>
        <v>0</v>
      </c>
      <c r="L34" s="20">
        <f>+H34-K34</f>
        <v>0</v>
      </c>
      <c r="M34" s="111"/>
    </row>
    <row r="35" spans="2:14" s="112" customFormat="1" ht="15" customHeight="1" x14ac:dyDescent="0.2">
      <c r="B35" s="113" t="s">
        <v>753</v>
      </c>
      <c r="C35" s="114" t="s">
        <v>754</v>
      </c>
      <c r="D35" s="67">
        <f>SUM(D36:D38)</f>
        <v>2000000</v>
      </c>
      <c r="E35" s="67">
        <f t="shared" ref="E35:L35" si="10">SUM(E36:E38)</f>
        <v>0</v>
      </c>
      <c r="F35" s="67">
        <f t="shared" si="10"/>
        <v>0</v>
      </c>
      <c r="G35" s="67">
        <f t="shared" si="10"/>
        <v>0</v>
      </c>
      <c r="H35" s="67">
        <f t="shared" si="10"/>
        <v>2000000</v>
      </c>
      <c r="I35" s="67">
        <f t="shared" si="10"/>
        <v>0</v>
      </c>
      <c r="J35" s="67">
        <f t="shared" si="10"/>
        <v>0</v>
      </c>
      <c r="K35" s="67">
        <f t="shared" si="10"/>
        <v>0</v>
      </c>
      <c r="L35" s="67">
        <f t="shared" si="10"/>
        <v>2000000</v>
      </c>
      <c r="M35" s="110"/>
    </row>
    <row r="36" spans="2:14" s="112" customFormat="1" ht="15" customHeight="1" x14ac:dyDescent="0.2">
      <c r="B36" s="118" t="s">
        <v>755</v>
      </c>
      <c r="C36" s="118" t="s">
        <v>756</v>
      </c>
      <c r="D36" s="70">
        <f>+'[1]Programa III-Dirección Técnica'!$D$36</f>
        <v>2000000</v>
      </c>
      <c r="E36" s="70">
        <v>0</v>
      </c>
      <c r="F36" s="70">
        <v>0</v>
      </c>
      <c r="G36" s="70">
        <v>0</v>
      </c>
      <c r="H36" s="70">
        <f>+D36+E36+F36-G36</f>
        <v>2000000</v>
      </c>
      <c r="I36" s="70">
        <f>+'[19]III-06-01 DIRECCIÓN TÉCNICA BI'!$K$36</f>
        <v>0</v>
      </c>
      <c r="J36" s="70">
        <v>0</v>
      </c>
      <c r="K36" s="70">
        <f>+I36+J36</f>
        <v>0</v>
      </c>
      <c r="L36" s="70">
        <f>+H36-K36</f>
        <v>2000000</v>
      </c>
      <c r="M36" s="110">
        <v>0</v>
      </c>
      <c r="N36" s="140">
        <f>+K36-M36</f>
        <v>0</v>
      </c>
    </row>
    <row r="37" spans="2:14" s="112" customFormat="1" ht="15" hidden="1" customHeight="1" x14ac:dyDescent="0.2">
      <c r="B37" s="118" t="s">
        <v>879</v>
      </c>
      <c r="C37" s="118" t="s">
        <v>880</v>
      </c>
      <c r="D37" s="70">
        <v>0</v>
      </c>
      <c r="E37" s="70">
        <v>0</v>
      </c>
      <c r="F37" s="70">
        <v>0</v>
      </c>
      <c r="G37" s="70">
        <v>0</v>
      </c>
      <c r="H37" s="70">
        <f>+D37+E37+F37-G37</f>
        <v>0</v>
      </c>
      <c r="I37" s="70">
        <v>0</v>
      </c>
      <c r="J37" s="70">
        <v>0</v>
      </c>
      <c r="K37" s="70">
        <f>+I37+J37</f>
        <v>0</v>
      </c>
      <c r="L37" s="70">
        <f>+H37-K37</f>
        <v>0</v>
      </c>
    </row>
    <row r="38" spans="2:14" s="112" customFormat="1" ht="15" hidden="1" customHeight="1" x14ac:dyDescent="0.2">
      <c r="B38" s="118" t="s">
        <v>757</v>
      </c>
      <c r="C38" s="118" t="s">
        <v>758</v>
      </c>
      <c r="D38" s="70">
        <v>0</v>
      </c>
      <c r="E38" s="70">
        <v>0</v>
      </c>
      <c r="F38" s="70">
        <v>0</v>
      </c>
      <c r="G38" s="70">
        <v>0</v>
      </c>
      <c r="H38" s="70">
        <f>+D38+E38+F38-G38</f>
        <v>0</v>
      </c>
      <c r="I38" s="70">
        <v>0</v>
      </c>
      <c r="J38" s="70">
        <v>0</v>
      </c>
      <c r="K38" s="70">
        <f>+I38+J38</f>
        <v>0</v>
      </c>
      <c r="L38" s="70">
        <f>+H38-K38</f>
        <v>0</v>
      </c>
    </row>
    <row r="39" spans="2:14" s="112" customFormat="1" ht="15" customHeight="1" x14ac:dyDescent="0.2">
      <c r="B39" s="113" t="s">
        <v>759</v>
      </c>
      <c r="C39" s="114" t="s">
        <v>760</v>
      </c>
      <c r="D39" s="67">
        <f t="shared" ref="D39:L39" si="11">+D40</f>
        <v>280000</v>
      </c>
      <c r="E39" s="67">
        <f t="shared" si="11"/>
        <v>0</v>
      </c>
      <c r="F39" s="67">
        <f t="shared" si="11"/>
        <v>0</v>
      </c>
      <c r="G39" s="67">
        <f t="shared" si="11"/>
        <v>0</v>
      </c>
      <c r="H39" s="67">
        <f t="shared" si="11"/>
        <v>280000</v>
      </c>
      <c r="I39" s="67">
        <f t="shared" si="11"/>
        <v>0</v>
      </c>
      <c r="J39" s="67">
        <f t="shared" si="11"/>
        <v>224105.84</v>
      </c>
      <c r="K39" s="67">
        <f t="shared" si="11"/>
        <v>224105.84</v>
      </c>
      <c r="L39" s="67">
        <f t="shared" si="11"/>
        <v>55894.16</v>
      </c>
      <c r="M39" s="110"/>
    </row>
    <row r="40" spans="2:14" s="112" customFormat="1" ht="15" customHeight="1" x14ac:dyDescent="0.2">
      <c r="B40" s="117" t="s">
        <v>761</v>
      </c>
      <c r="C40" s="118" t="s">
        <v>762</v>
      </c>
      <c r="D40" s="70">
        <f>+'[1]Programa III-Dirección Técnica'!$D$39</f>
        <v>280000</v>
      </c>
      <c r="E40" s="70">
        <v>0</v>
      </c>
      <c r="F40" s="70">
        <v>0</v>
      </c>
      <c r="G40" s="70">
        <v>0</v>
      </c>
      <c r="H40" s="70">
        <f>+D40+E40+F40-G40</f>
        <v>280000</v>
      </c>
      <c r="I40" s="70">
        <v>0</v>
      </c>
      <c r="J40" s="70">
        <f>+'[9]I TRIM 2020'!$E$1091</f>
        <v>224105.84</v>
      </c>
      <c r="K40" s="70">
        <f>+I40+J40</f>
        <v>224105.84</v>
      </c>
      <c r="L40" s="70">
        <f>+H40-K40</f>
        <v>55894.16</v>
      </c>
      <c r="M40" s="110">
        <v>224105.84</v>
      </c>
      <c r="N40" s="140">
        <f>+K40-M40</f>
        <v>0</v>
      </c>
    </row>
    <row r="41" spans="2:14" ht="15" hidden="1" customHeight="1" x14ac:dyDescent="0.2">
      <c r="B41" s="119" t="s">
        <v>763</v>
      </c>
      <c r="C41" s="120" t="s">
        <v>764</v>
      </c>
      <c r="D41" s="1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111"/>
    </row>
    <row r="42" spans="2:14" ht="15" hidden="1" customHeight="1" x14ac:dyDescent="0.2">
      <c r="B42" s="115" t="s">
        <v>765</v>
      </c>
      <c r="C42" s="116" t="s">
        <v>766</v>
      </c>
      <c r="D42" s="20">
        <v>0</v>
      </c>
      <c r="E42" s="20">
        <v>0</v>
      </c>
      <c r="F42" s="20">
        <v>0</v>
      </c>
      <c r="G42" s="20">
        <v>0</v>
      </c>
      <c r="H42" s="20">
        <f>+D42+E42+F42-G42</f>
        <v>0</v>
      </c>
      <c r="I42" s="20">
        <v>0</v>
      </c>
      <c r="J42" s="20">
        <v>0</v>
      </c>
      <c r="K42" s="20">
        <f>+I42+J42</f>
        <v>0</v>
      </c>
      <c r="L42" s="20">
        <f>+H42-K42</f>
        <v>0</v>
      </c>
      <c r="M42" s="111"/>
    </row>
    <row r="43" spans="2:14" s="112" customFormat="1" ht="15" hidden="1" customHeight="1" x14ac:dyDescent="0.2">
      <c r="B43" s="113" t="s">
        <v>767</v>
      </c>
      <c r="C43" s="114" t="s">
        <v>768</v>
      </c>
      <c r="D43" s="67">
        <f t="shared" ref="D43:L43" si="13">SUM(D44:D47)</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4" s="112" customFormat="1" ht="15" hidden="1" customHeight="1" x14ac:dyDescent="0.2">
      <c r="B44" s="118" t="s">
        <v>883</v>
      </c>
      <c r="C44" s="118" t="s">
        <v>931</v>
      </c>
      <c r="D44" s="70">
        <v>0</v>
      </c>
      <c r="E44" s="70">
        <v>0</v>
      </c>
      <c r="F44" s="70">
        <v>0</v>
      </c>
      <c r="G44" s="70">
        <v>0</v>
      </c>
      <c r="H44" s="70">
        <f>+D44+E44+F44-G44</f>
        <v>0</v>
      </c>
      <c r="I44" s="70">
        <v>0</v>
      </c>
      <c r="J44" s="70">
        <v>0</v>
      </c>
      <c r="K44" s="70">
        <f t="shared" ref="K44:K52" si="14">+I44+J44</f>
        <v>0</v>
      </c>
      <c r="L44" s="70">
        <f t="shared" ref="L44:L52" si="15">+H44-K44</f>
        <v>0</v>
      </c>
    </row>
    <row r="45" spans="2:14" s="112" customFormat="1" ht="15" hidden="1" customHeight="1" x14ac:dyDescent="0.2">
      <c r="B45" s="118" t="s">
        <v>897</v>
      </c>
      <c r="C45" s="118" t="s">
        <v>898</v>
      </c>
      <c r="D45" s="70">
        <v>0</v>
      </c>
      <c r="E45" s="70">
        <v>0</v>
      </c>
      <c r="F45" s="70">
        <v>0</v>
      </c>
      <c r="G45" s="70">
        <v>0</v>
      </c>
      <c r="H45" s="70">
        <f>+D45+E45+F45-G45</f>
        <v>0</v>
      </c>
      <c r="I45" s="70">
        <v>0</v>
      </c>
      <c r="J45" s="70">
        <v>0</v>
      </c>
      <c r="K45" s="70">
        <f>+I45+J45</f>
        <v>0</v>
      </c>
      <c r="L45" s="70">
        <f>+H45-K45</f>
        <v>0</v>
      </c>
    </row>
    <row r="46" spans="2:14" ht="15" hidden="1" customHeight="1" x14ac:dyDescent="0.2">
      <c r="B46" s="116" t="s">
        <v>769</v>
      </c>
      <c r="C46" s="116" t="s">
        <v>770</v>
      </c>
      <c r="D46" s="20">
        <v>0</v>
      </c>
      <c r="E46" s="20">
        <v>0</v>
      </c>
      <c r="F46" s="20"/>
      <c r="G46" s="20">
        <v>0</v>
      </c>
      <c r="H46" s="20">
        <f>+D46+E46+F46-G46</f>
        <v>0</v>
      </c>
      <c r="I46" s="20">
        <v>0</v>
      </c>
      <c r="J46" s="20">
        <v>0</v>
      </c>
      <c r="K46" s="20">
        <f t="shared" si="14"/>
        <v>0</v>
      </c>
      <c r="L46" s="20">
        <f t="shared" si="15"/>
        <v>0</v>
      </c>
      <c r="M46" s="111"/>
    </row>
    <row r="47" spans="2:14" ht="15" hidden="1" customHeight="1" x14ac:dyDescent="0.2">
      <c r="B47" s="116" t="s">
        <v>771</v>
      </c>
      <c r="C47" s="116" t="s">
        <v>772</v>
      </c>
      <c r="D47" s="20">
        <v>0</v>
      </c>
      <c r="E47" s="20">
        <v>0</v>
      </c>
      <c r="F47" s="20">
        <v>0</v>
      </c>
      <c r="G47" s="20">
        <v>0</v>
      </c>
      <c r="H47" s="20">
        <f>+D47+E47+F47-G47</f>
        <v>0</v>
      </c>
      <c r="I47" s="20">
        <v>0</v>
      </c>
      <c r="J47" s="20">
        <v>0</v>
      </c>
      <c r="K47" s="20">
        <f t="shared" si="14"/>
        <v>0</v>
      </c>
      <c r="L47" s="20">
        <f t="shared" si="15"/>
        <v>0</v>
      </c>
      <c r="M47" s="111"/>
    </row>
    <row r="48" spans="2:14" ht="15" hidden="1" customHeight="1" x14ac:dyDescent="0.2">
      <c r="B48" s="119" t="s">
        <v>773</v>
      </c>
      <c r="C48" s="120" t="s">
        <v>774</v>
      </c>
      <c r="D48" s="17">
        <f t="shared" ref="D48:J48" si="16">+D49</f>
        <v>0</v>
      </c>
      <c r="E48" s="17">
        <f t="shared" si="16"/>
        <v>0</v>
      </c>
      <c r="F48" s="17">
        <f t="shared" si="16"/>
        <v>0</v>
      </c>
      <c r="G48" s="17">
        <f t="shared" si="16"/>
        <v>0</v>
      </c>
      <c r="H48" s="17">
        <f t="shared" si="16"/>
        <v>0</v>
      </c>
      <c r="I48" s="17">
        <f t="shared" si="16"/>
        <v>0</v>
      </c>
      <c r="J48" s="17">
        <f t="shared" si="16"/>
        <v>0</v>
      </c>
      <c r="K48" s="20">
        <f t="shared" si="14"/>
        <v>0</v>
      </c>
      <c r="L48" s="20">
        <f t="shared" si="15"/>
        <v>0</v>
      </c>
      <c r="M48" s="111"/>
    </row>
    <row r="49" spans="2:13" ht="15" hidden="1" customHeight="1" x14ac:dyDescent="0.2">
      <c r="B49" s="115" t="s">
        <v>775</v>
      </c>
      <c r="C49" s="116" t="s">
        <v>776</v>
      </c>
      <c r="D49" s="20">
        <v>0</v>
      </c>
      <c r="E49" s="20">
        <v>0</v>
      </c>
      <c r="F49" s="20">
        <v>0</v>
      </c>
      <c r="G49" s="20">
        <v>0</v>
      </c>
      <c r="H49" s="20">
        <f>+D49+E49+F49-G49</f>
        <v>0</v>
      </c>
      <c r="I49" s="20">
        <v>0</v>
      </c>
      <c r="J49" s="20">
        <v>0</v>
      </c>
      <c r="K49" s="20">
        <f t="shared" si="14"/>
        <v>0</v>
      </c>
      <c r="L49" s="20">
        <f t="shared" si="15"/>
        <v>0</v>
      </c>
      <c r="M49" s="111"/>
    </row>
    <row r="50" spans="2:13" ht="15" hidden="1" customHeight="1" x14ac:dyDescent="0.2">
      <c r="B50" s="119" t="s">
        <v>777</v>
      </c>
      <c r="C50" s="120" t="s">
        <v>778</v>
      </c>
      <c r="D50" s="17">
        <f>SUM(D51:D52)</f>
        <v>0</v>
      </c>
      <c r="E50" s="17">
        <f t="shared" ref="E50:J50" si="17">SUM(E51:E52)</f>
        <v>0</v>
      </c>
      <c r="F50" s="17">
        <f t="shared" si="17"/>
        <v>0</v>
      </c>
      <c r="G50" s="17">
        <f t="shared" si="17"/>
        <v>0</v>
      </c>
      <c r="H50" s="17">
        <f t="shared" si="17"/>
        <v>0</v>
      </c>
      <c r="I50" s="17">
        <f t="shared" si="17"/>
        <v>0</v>
      </c>
      <c r="J50" s="17">
        <f t="shared" si="17"/>
        <v>0</v>
      </c>
      <c r="K50" s="20">
        <f t="shared" si="14"/>
        <v>0</v>
      </c>
      <c r="L50" s="20">
        <f t="shared" si="15"/>
        <v>0</v>
      </c>
      <c r="M50" s="111"/>
    </row>
    <row r="51" spans="2:13" ht="15" hidden="1" customHeight="1" x14ac:dyDescent="0.2">
      <c r="B51" s="115" t="s">
        <v>779</v>
      </c>
      <c r="C51" s="116" t="s">
        <v>780</v>
      </c>
      <c r="D51" s="20">
        <v>0</v>
      </c>
      <c r="E51" s="20">
        <v>0</v>
      </c>
      <c r="F51" s="20">
        <v>0</v>
      </c>
      <c r="G51" s="20">
        <v>0</v>
      </c>
      <c r="H51" s="20">
        <f>+D51+E51+F51-G51</f>
        <v>0</v>
      </c>
      <c r="I51" s="20">
        <v>0</v>
      </c>
      <c r="J51" s="20">
        <v>0</v>
      </c>
      <c r="K51" s="20">
        <f t="shared" si="14"/>
        <v>0</v>
      </c>
      <c r="L51" s="20">
        <f t="shared" si="15"/>
        <v>0</v>
      </c>
      <c r="M51" s="111"/>
    </row>
    <row r="52" spans="2:13" ht="15" hidden="1" customHeight="1" x14ac:dyDescent="0.2">
      <c r="B52" s="115" t="s">
        <v>781</v>
      </c>
      <c r="C52" s="116" t="s">
        <v>782</v>
      </c>
      <c r="D52" s="20">
        <v>0</v>
      </c>
      <c r="E52" s="20">
        <v>0</v>
      </c>
      <c r="F52" s="20">
        <v>0</v>
      </c>
      <c r="G52" s="20">
        <v>0</v>
      </c>
      <c r="H52" s="20">
        <f>+D52+E52+F52-G52</f>
        <v>0</v>
      </c>
      <c r="I52" s="20">
        <v>0</v>
      </c>
      <c r="J52" s="20">
        <v>0</v>
      </c>
      <c r="K52" s="20">
        <f t="shared" si="14"/>
        <v>0</v>
      </c>
      <c r="L52" s="20">
        <f t="shared" si="15"/>
        <v>0</v>
      </c>
      <c r="M52" s="111"/>
    </row>
    <row r="53" spans="2:13" s="112" customFormat="1" ht="15" customHeight="1" x14ac:dyDescent="0.2">
      <c r="B53" s="113" t="s">
        <v>783</v>
      </c>
      <c r="C53" s="114" t="s">
        <v>784</v>
      </c>
      <c r="D53" s="67">
        <f t="shared" ref="D53:L53" si="18">+D54+D58+D66+D69</f>
        <v>170000</v>
      </c>
      <c r="E53" s="67">
        <f t="shared" si="18"/>
        <v>0</v>
      </c>
      <c r="F53" s="67">
        <f t="shared" si="18"/>
        <v>0</v>
      </c>
      <c r="G53" s="67">
        <f t="shared" si="18"/>
        <v>0</v>
      </c>
      <c r="H53" s="67">
        <f t="shared" si="18"/>
        <v>170000</v>
      </c>
      <c r="I53" s="67">
        <f t="shared" si="18"/>
        <v>0</v>
      </c>
      <c r="J53" s="67">
        <f t="shared" si="18"/>
        <v>0</v>
      </c>
      <c r="K53" s="67">
        <f t="shared" si="18"/>
        <v>0</v>
      </c>
      <c r="L53" s="67">
        <f t="shared" si="18"/>
        <v>170000</v>
      </c>
      <c r="M53" s="110"/>
    </row>
    <row r="54" spans="2:13" s="112" customFormat="1" ht="15" hidden="1" customHeight="1" x14ac:dyDescent="0.2">
      <c r="B54" s="113" t="s">
        <v>785</v>
      </c>
      <c r="C54" s="114" t="s">
        <v>786</v>
      </c>
      <c r="D54" s="67">
        <f>SUM(D55:D57)</f>
        <v>0</v>
      </c>
      <c r="E54" s="67">
        <f t="shared" ref="E54:L54" si="19">SUM(E55:E57)</f>
        <v>0</v>
      </c>
      <c r="F54" s="67">
        <f t="shared" si="19"/>
        <v>0</v>
      </c>
      <c r="G54" s="67">
        <f t="shared" si="19"/>
        <v>0</v>
      </c>
      <c r="H54" s="67">
        <f t="shared" si="19"/>
        <v>0</v>
      </c>
      <c r="I54" s="67">
        <f t="shared" si="19"/>
        <v>0</v>
      </c>
      <c r="J54" s="67">
        <f t="shared" si="19"/>
        <v>0</v>
      </c>
      <c r="K54" s="67">
        <f t="shared" si="19"/>
        <v>0</v>
      </c>
      <c r="L54" s="67">
        <f t="shared" si="19"/>
        <v>0</v>
      </c>
    </row>
    <row r="55" spans="2:13" s="112" customFormat="1" ht="15" hidden="1" customHeight="1" x14ac:dyDescent="0.2">
      <c r="B55" s="117" t="s">
        <v>787</v>
      </c>
      <c r="C55" s="118" t="s">
        <v>788</v>
      </c>
      <c r="D55" s="70">
        <v>0</v>
      </c>
      <c r="E55" s="70">
        <v>0</v>
      </c>
      <c r="F55" s="70">
        <v>0</v>
      </c>
      <c r="G55" s="70">
        <v>0</v>
      </c>
      <c r="H55" s="70">
        <f>+D55+E55+F55-G55</f>
        <v>0</v>
      </c>
      <c r="I55" s="70">
        <v>0</v>
      </c>
      <c r="J55" s="70">
        <v>0</v>
      </c>
      <c r="K55" s="70">
        <f>+I55+J55</f>
        <v>0</v>
      </c>
      <c r="L55" s="70">
        <f>+H55-K55</f>
        <v>0</v>
      </c>
    </row>
    <row r="56" spans="2:13" s="112" customFormat="1" ht="15" hidden="1" customHeight="1" x14ac:dyDescent="0.2">
      <c r="B56" s="118" t="s">
        <v>789</v>
      </c>
      <c r="C56" s="118" t="s">
        <v>790</v>
      </c>
      <c r="D56" s="70">
        <v>0</v>
      </c>
      <c r="E56" s="70">
        <v>0</v>
      </c>
      <c r="F56" s="70">
        <v>0</v>
      </c>
      <c r="G56" s="70">
        <v>0</v>
      </c>
      <c r="H56" s="70">
        <f>+D56+E56+F56-G56</f>
        <v>0</v>
      </c>
      <c r="I56" s="70">
        <v>0</v>
      </c>
      <c r="J56" s="70">
        <v>0</v>
      </c>
      <c r="K56" s="70">
        <f>+I56+J56</f>
        <v>0</v>
      </c>
      <c r="L56" s="70">
        <f>+H56-K56</f>
        <v>0</v>
      </c>
    </row>
    <row r="57" spans="2:13" s="112" customFormat="1" ht="15" hidden="1" customHeight="1" x14ac:dyDescent="0.2">
      <c r="B57" s="118" t="s">
        <v>791</v>
      </c>
      <c r="C57" s="118" t="s">
        <v>792</v>
      </c>
      <c r="D57" s="70">
        <v>0</v>
      </c>
      <c r="E57" s="70">
        <v>0</v>
      </c>
      <c r="F57" s="70">
        <v>0</v>
      </c>
      <c r="G57" s="70">
        <v>0</v>
      </c>
      <c r="H57" s="70">
        <f>+D57+E57+F57-G57</f>
        <v>0</v>
      </c>
      <c r="I57" s="70">
        <v>0</v>
      </c>
      <c r="J57" s="70">
        <v>0</v>
      </c>
      <c r="K57" s="70">
        <f>+I57+J57</f>
        <v>0</v>
      </c>
      <c r="L57" s="70">
        <f>+H57-K57</f>
        <v>0</v>
      </c>
    </row>
    <row r="58" spans="2:13" s="112" customFormat="1" ht="15" hidden="1" customHeight="1" x14ac:dyDescent="0.2">
      <c r="B58" s="122" t="s">
        <v>793</v>
      </c>
      <c r="C58" s="114" t="s">
        <v>794</v>
      </c>
      <c r="D58" s="67">
        <f>SUM(D59:D65)</f>
        <v>0</v>
      </c>
      <c r="E58" s="67">
        <f t="shared" ref="E58:L58" si="20">SUM(E59:E65)</f>
        <v>0</v>
      </c>
      <c r="F58" s="67">
        <f t="shared" si="20"/>
        <v>0</v>
      </c>
      <c r="G58" s="67">
        <f t="shared" si="20"/>
        <v>0</v>
      </c>
      <c r="H58" s="67">
        <f t="shared" si="20"/>
        <v>0</v>
      </c>
      <c r="I58" s="67">
        <f t="shared" si="20"/>
        <v>0</v>
      </c>
      <c r="J58" s="67">
        <f t="shared" si="20"/>
        <v>0</v>
      </c>
      <c r="K58" s="67">
        <f t="shared" si="20"/>
        <v>0</v>
      </c>
      <c r="L58" s="67">
        <f t="shared" si="20"/>
        <v>0</v>
      </c>
    </row>
    <row r="59" spans="2:13" s="112" customFormat="1" ht="15" hidden="1" customHeight="1" x14ac:dyDescent="0.2">
      <c r="B59" s="123" t="s">
        <v>795</v>
      </c>
      <c r="C59" s="118" t="s">
        <v>796</v>
      </c>
      <c r="D59" s="70">
        <v>0</v>
      </c>
      <c r="E59" s="70">
        <v>0</v>
      </c>
      <c r="F59" s="70">
        <v>0</v>
      </c>
      <c r="G59" s="70">
        <v>0</v>
      </c>
      <c r="H59" s="70">
        <f t="shared" ref="H59:H65" si="21">+D59+E59+F59-G59</f>
        <v>0</v>
      </c>
      <c r="I59" s="70">
        <v>0</v>
      </c>
      <c r="J59" s="70">
        <v>0</v>
      </c>
      <c r="K59" s="70">
        <f t="shared" ref="K59:K68" si="22">+I59+J59</f>
        <v>0</v>
      </c>
      <c r="L59" s="70">
        <f t="shared" ref="L59:L68" si="23">+H59-K59</f>
        <v>0</v>
      </c>
    </row>
    <row r="60" spans="2:13" s="112" customFormat="1" ht="15" hidden="1" customHeight="1" x14ac:dyDescent="0.2">
      <c r="B60" s="123" t="s">
        <v>797</v>
      </c>
      <c r="C60" s="118" t="s">
        <v>798</v>
      </c>
      <c r="D60" s="70">
        <v>0</v>
      </c>
      <c r="E60" s="70">
        <v>0</v>
      </c>
      <c r="F60" s="70">
        <v>0</v>
      </c>
      <c r="G60" s="70">
        <v>0</v>
      </c>
      <c r="H60" s="70">
        <f t="shared" si="21"/>
        <v>0</v>
      </c>
      <c r="I60" s="70">
        <v>0</v>
      </c>
      <c r="J60" s="70">
        <v>0</v>
      </c>
      <c r="K60" s="70">
        <f t="shared" si="22"/>
        <v>0</v>
      </c>
      <c r="L60" s="70">
        <f t="shared" si="23"/>
        <v>0</v>
      </c>
    </row>
    <row r="61" spans="2:13" s="112" customFormat="1" ht="15" hidden="1" customHeight="1" x14ac:dyDescent="0.2">
      <c r="B61" s="123" t="s">
        <v>932</v>
      </c>
      <c r="C61" s="118" t="s">
        <v>933</v>
      </c>
      <c r="D61" s="70">
        <v>0</v>
      </c>
      <c r="E61" s="70">
        <v>0</v>
      </c>
      <c r="F61" s="70">
        <v>0</v>
      </c>
      <c r="G61" s="70">
        <v>0</v>
      </c>
      <c r="H61" s="70">
        <f t="shared" si="21"/>
        <v>0</v>
      </c>
      <c r="I61" s="70">
        <v>0</v>
      </c>
      <c r="J61" s="70">
        <v>0</v>
      </c>
      <c r="K61" s="70">
        <f t="shared" si="22"/>
        <v>0</v>
      </c>
      <c r="L61" s="70">
        <f t="shared" si="23"/>
        <v>0</v>
      </c>
    </row>
    <row r="62" spans="2:13" s="112" customFormat="1" ht="15" hidden="1" customHeight="1" x14ac:dyDescent="0.2">
      <c r="B62" s="123" t="s">
        <v>799</v>
      </c>
      <c r="C62" s="118" t="s">
        <v>800</v>
      </c>
      <c r="D62" s="70">
        <v>0</v>
      </c>
      <c r="E62" s="70">
        <v>0</v>
      </c>
      <c r="F62" s="70">
        <v>0</v>
      </c>
      <c r="G62" s="70">
        <v>0</v>
      </c>
      <c r="H62" s="70">
        <f t="shared" si="21"/>
        <v>0</v>
      </c>
      <c r="I62" s="70">
        <v>0</v>
      </c>
      <c r="J62" s="70">
        <v>0</v>
      </c>
      <c r="K62" s="70">
        <f t="shared" si="22"/>
        <v>0</v>
      </c>
      <c r="L62" s="70">
        <f t="shared" si="23"/>
        <v>0</v>
      </c>
    </row>
    <row r="63" spans="2:13" s="112" customFormat="1" ht="15" hidden="1" customHeight="1" x14ac:dyDescent="0.2">
      <c r="B63" s="123" t="s">
        <v>934</v>
      </c>
      <c r="C63" s="118" t="s">
        <v>935</v>
      </c>
      <c r="D63" s="70">
        <v>0</v>
      </c>
      <c r="E63" s="70">
        <v>0</v>
      </c>
      <c r="F63" s="70">
        <v>0</v>
      </c>
      <c r="G63" s="70">
        <v>0</v>
      </c>
      <c r="H63" s="70">
        <f t="shared" si="21"/>
        <v>0</v>
      </c>
      <c r="I63" s="70">
        <v>0</v>
      </c>
      <c r="J63" s="70">
        <v>0</v>
      </c>
      <c r="K63" s="70">
        <f t="shared" si="22"/>
        <v>0</v>
      </c>
      <c r="L63" s="70">
        <f t="shared" si="23"/>
        <v>0</v>
      </c>
    </row>
    <row r="64" spans="2:13" s="112" customFormat="1" ht="15" hidden="1" customHeight="1" x14ac:dyDescent="0.2">
      <c r="B64" s="123" t="s">
        <v>801</v>
      </c>
      <c r="C64" s="118" t="s">
        <v>802</v>
      </c>
      <c r="D64" s="70">
        <v>0</v>
      </c>
      <c r="E64" s="70">
        <v>0</v>
      </c>
      <c r="F64" s="70">
        <v>0</v>
      </c>
      <c r="G64" s="70">
        <v>0</v>
      </c>
      <c r="H64" s="70">
        <f t="shared" si="21"/>
        <v>0</v>
      </c>
      <c r="I64" s="70">
        <v>0</v>
      </c>
      <c r="J64" s="70">
        <v>0</v>
      </c>
      <c r="K64" s="70">
        <f t="shared" si="22"/>
        <v>0</v>
      </c>
      <c r="L64" s="70">
        <f t="shared" si="23"/>
        <v>0</v>
      </c>
    </row>
    <row r="65" spans="2:14" s="112" customFormat="1" ht="15" hidden="1" customHeight="1" x14ac:dyDescent="0.2">
      <c r="B65" s="123" t="s">
        <v>803</v>
      </c>
      <c r="C65" s="118" t="s">
        <v>804</v>
      </c>
      <c r="D65" s="70">
        <v>0</v>
      </c>
      <c r="E65" s="70">
        <v>0</v>
      </c>
      <c r="F65" s="70">
        <v>0</v>
      </c>
      <c r="G65" s="70">
        <v>0</v>
      </c>
      <c r="H65" s="70">
        <f t="shared" si="21"/>
        <v>0</v>
      </c>
      <c r="I65" s="70">
        <v>0</v>
      </c>
      <c r="J65" s="70">
        <v>0</v>
      </c>
      <c r="K65" s="70">
        <f t="shared" si="22"/>
        <v>0</v>
      </c>
      <c r="L65" s="70">
        <f t="shared" si="23"/>
        <v>0</v>
      </c>
    </row>
    <row r="66" spans="2:14" ht="15" hidden="1" customHeight="1" x14ac:dyDescent="0.2">
      <c r="B66" s="124" t="s">
        <v>805</v>
      </c>
      <c r="C66" s="120" t="s">
        <v>806</v>
      </c>
      <c r="D66" s="17">
        <f>SUM(D67:D68)</f>
        <v>0</v>
      </c>
      <c r="E66" s="17">
        <f t="shared" ref="E66:J66" si="24">SUM(E67:E68)</f>
        <v>0</v>
      </c>
      <c r="F66" s="17">
        <f t="shared" si="24"/>
        <v>0</v>
      </c>
      <c r="G66" s="17">
        <f t="shared" si="24"/>
        <v>0</v>
      </c>
      <c r="H66" s="17">
        <f t="shared" si="24"/>
        <v>0</v>
      </c>
      <c r="I66" s="17">
        <f t="shared" si="24"/>
        <v>0</v>
      </c>
      <c r="J66" s="17">
        <f t="shared" si="24"/>
        <v>0</v>
      </c>
      <c r="K66" s="20">
        <f t="shared" si="22"/>
        <v>0</v>
      </c>
      <c r="L66" s="20">
        <f t="shared" si="23"/>
        <v>0</v>
      </c>
      <c r="M66" s="111"/>
    </row>
    <row r="67" spans="2:14" ht="15" hidden="1" customHeight="1" x14ac:dyDescent="0.2">
      <c r="B67" s="125" t="s">
        <v>807</v>
      </c>
      <c r="C67" s="116" t="s">
        <v>808</v>
      </c>
      <c r="D67" s="20">
        <v>0</v>
      </c>
      <c r="E67" s="20">
        <v>0</v>
      </c>
      <c r="F67" s="20">
        <v>0</v>
      </c>
      <c r="G67" s="20">
        <v>0</v>
      </c>
      <c r="H67" s="20">
        <f>+D67+E67+F67-G67</f>
        <v>0</v>
      </c>
      <c r="I67" s="20">
        <v>0</v>
      </c>
      <c r="J67" s="20">
        <v>0</v>
      </c>
      <c r="K67" s="20">
        <f t="shared" si="22"/>
        <v>0</v>
      </c>
      <c r="L67" s="20">
        <f t="shared" si="23"/>
        <v>0</v>
      </c>
      <c r="M67" s="111"/>
    </row>
    <row r="68" spans="2:14" ht="15" hidden="1" customHeight="1" x14ac:dyDescent="0.2">
      <c r="B68" s="125" t="s">
        <v>809</v>
      </c>
      <c r="C68" s="116" t="s">
        <v>810</v>
      </c>
      <c r="D68" s="20">
        <v>0</v>
      </c>
      <c r="E68" s="20">
        <v>0</v>
      </c>
      <c r="F68" s="20">
        <v>0</v>
      </c>
      <c r="G68" s="20">
        <v>0</v>
      </c>
      <c r="H68" s="20">
        <f>+D68+E68+F68-G68</f>
        <v>0</v>
      </c>
      <c r="I68" s="20">
        <v>0</v>
      </c>
      <c r="J68" s="20">
        <v>0</v>
      </c>
      <c r="K68" s="20">
        <f t="shared" si="22"/>
        <v>0</v>
      </c>
      <c r="L68" s="20">
        <f t="shared" si="23"/>
        <v>0</v>
      </c>
      <c r="M68" s="111"/>
    </row>
    <row r="69" spans="2:14" s="112" customFormat="1" ht="15" customHeight="1" x14ac:dyDescent="0.2">
      <c r="B69" s="122" t="s">
        <v>811</v>
      </c>
      <c r="C69" s="114" t="s">
        <v>812</v>
      </c>
      <c r="D69" s="67">
        <f>SUM(D70:D75)</f>
        <v>170000</v>
      </c>
      <c r="E69" s="67">
        <f t="shared" ref="E69:L69" si="25">SUM(E70:E75)</f>
        <v>0</v>
      </c>
      <c r="F69" s="67">
        <f t="shared" si="25"/>
        <v>0</v>
      </c>
      <c r="G69" s="67">
        <f t="shared" si="25"/>
        <v>0</v>
      </c>
      <c r="H69" s="67">
        <f t="shared" si="25"/>
        <v>170000</v>
      </c>
      <c r="I69" s="67">
        <f t="shared" si="25"/>
        <v>0</v>
      </c>
      <c r="J69" s="67">
        <f t="shared" si="25"/>
        <v>0</v>
      </c>
      <c r="K69" s="67">
        <f t="shared" si="25"/>
        <v>0</v>
      </c>
      <c r="L69" s="67">
        <f t="shared" si="25"/>
        <v>170000</v>
      </c>
      <c r="M69" s="110"/>
    </row>
    <row r="70" spans="2:14" s="112" customFormat="1" ht="15" customHeight="1" x14ac:dyDescent="0.2">
      <c r="B70" s="129" t="s">
        <v>813</v>
      </c>
      <c r="C70" s="118" t="s">
        <v>814</v>
      </c>
      <c r="D70" s="70">
        <f>+'[1]Programa III-Dirección Técnica'!$D$65</f>
        <v>85000</v>
      </c>
      <c r="E70" s="70">
        <v>0</v>
      </c>
      <c r="F70" s="70">
        <v>0</v>
      </c>
      <c r="G70" s="70">
        <v>0</v>
      </c>
      <c r="H70" s="70">
        <f t="shared" ref="H70:H75" si="26">+D70+E70+F70-G70</f>
        <v>85000</v>
      </c>
      <c r="I70" s="70">
        <f>+'[19]III-06-01 DIRECCIÓN TÉCNICA BI'!$K$70</f>
        <v>0</v>
      </c>
      <c r="J70" s="70">
        <v>0</v>
      </c>
      <c r="K70" s="70">
        <f t="shared" ref="K70:K75" si="27">+I70+J70</f>
        <v>0</v>
      </c>
      <c r="L70" s="70">
        <f t="shared" ref="L70:L75" si="28">+H70-K70</f>
        <v>85000</v>
      </c>
      <c r="M70" s="110">
        <v>0</v>
      </c>
      <c r="N70" s="140">
        <f>+K70-M70</f>
        <v>0</v>
      </c>
    </row>
    <row r="71" spans="2:14" s="112" customFormat="1" ht="15" customHeight="1" x14ac:dyDescent="0.2">
      <c r="B71" s="129" t="s">
        <v>815</v>
      </c>
      <c r="C71" s="118" t="s">
        <v>816</v>
      </c>
      <c r="D71" s="70">
        <f>+'[1]Programa III-Dirección Técnica'!$D$66</f>
        <v>85000</v>
      </c>
      <c r="E71" s="70">
        <v>0</v>
      </c>
      <c r="F71" s="70">
        <v>0</v>
      </c>
      <c r="G71" s="70">
        <v>0</v>
      </c>
      <c r="H71" s="70">
        <f t="shared" si="26"/>
        <v>85000</v>
      </c>
      <c r="I71" s="70">
        <f>+'[19]III-06-01 DIRECCIÓN TÉCNICA BI'!$K$71</f>
        <v>0</v>
      </c>
      <c r="J71" s="70">
        <v>0</v>
      </c>
      <c r="K71" s="70">
        <f t="shared" si="27"/>
        <v>0</v>
      </c>
      <c r="L71" s="70">
        <f t="shared" si="28"/>
        <v>85000</v>
      </c>
      <c r="M71" s="110">
        <v>0</v>
      </c>
      <c r="N71" s="140">
        <f>+K71-M71</f>
        <v>0</v>
      </c>
    </row>
    <row r="72" spans="2:14" s="112" customFormat="1" ht="15" hidden="1" customHeight="1" x14ac:dyDescent="0.2">
      <c r="B72" s="127" t="s">
        <v>817</v>
      </c>
      <c r="C72" s="128" t="s">
        <v>818</v>
      </c>
      <c r="D72" s="72">
        <v>0</v>
      </c>
      <c r="E72" s="72">
        <v>0</v>
      </c>
      <c r="F72" s="72">
        <v>0</v>
      </c>
      <c r="G72" s="72">
        <v>0</v>
      </c>
      <c r="H72" s="72">
        <f t="shared" si="26"/>
        <v>0</v>
      </c>
      <c r="I72" s="72">
        <v>0</v>
      </c>
      <c r="J72" s="72">
        <v>0</v>
      </c>
      <c r="K72" s="70">
        <f t="shared" si="27"/>
        <v>0</v>
      </c>
      <c r="L72" s="70">
        <f t="shared" si="28"/>
        <v>0</v>
      </c>
    </row>
    <row r="73" spans="2:14" s="112" customFormat="1" ht="15" hidden="1" customHeight="1" x14ac:dyDescent="0.2">
      <c r="B73" s="129" t="s">
        <v>819</v>
      </c>
      <c r="C73" s="118" t="s">
        <v>820</v>
      </c>
      <c r="D73" s="70">
        <v>0</v>
      </c>
      <c r="E73" s="70">
        <v>0</v>
      </c>
      <c r="F73" s="70">
        <v>0</v>
      </c>
      <c r="G73" s="70">
        <v>0</v>
      </c>
      <c r="H73" s="70">
        <f t="shared" si="26"/>
        <v>0</v>
      </c>
      <c r="I73" s="70">
        <v>0</v>
      </c>
      <c r="J73" s="70">
        <v>0</v>
      </c>
      <c r="K73" s="70">
        <f t="shared" si="27"/>
        <v>0</v>
      </c>
      <c r="L73" s="70">
        <f t="shared" si="28"/>
        <v>0</v>
      </c>
    </row>
    <row r="74" spans="2:14" ht="15" hidden="1" customHeight="1" x14ac:dyDescent="0.2">
      <c r="B74" s="126" t="s">
        <v>821</v>
      </c>
      <c r="C74" s="116" t="s">
        <v>822</v>
      </c>
      <c r="D74" s="20">
        <v>0</v>
      </c>
      <c r="E74" s="20">
        <v>0</v>
      </c>
      <c r="F74" s="20">
        <v>0</v>
      </c>
      <c r="G74" s="20">
        <v>0</v>
      </c>
      <c r="H74" s="20">
        <f t="shared" si="26"/>
        <v>0</v>
      </c>
      <c r="I74" s="20">
        <v>0</v>
      </c>
      <c r="J74" s="20">
        <v>0</v>
      </c>
      <c r="K74" s="20">
        <f t="shared" si="27"/>
        <v>0</v>
      </c>
      <c r="L74" s="20">
        <f t="shared" si="28"/>
        <v>0</v>
      </c>
      <c r="M74" s="111"/>
    </row>
    <row r="75" spans="2:14" s="112" customFormat="1" ht="15" hidden="1" customHeight="1" x14ac:dyDescent="0.2">
      <c r="B75" s="129" t="s">
        <v>823</v>
      </c>
      <c r="C75" s="118" t="s">
        <v>824</v>
      </c>
      <c r="D75" s="70">
        <v>0</v>
      </c>
      <c r="E75" s="70">
        <v>0</v>
      </c>
      <c r="F75" s="70">
        <v>0</v>
      </c>
      <c r="G75" s="70">
        <v>0</v>
      </c>
      <c r="H75" s="70">
        <f t="shared" si="26"/>
        <v>0</v>
      </c>
      <c r="I75" s="70">
        <v>0</v>
      </c>
      <c r="J75" s="70">
        <v>0</v>
      </c>
      <c r="K75" s="70">
        <f t="shared" si="27"/>
        <v>0</v>
      </c>
      <c r="L75" s="70">
        <f t="shared" si="28"/>
        <v>0</v>
      </c>
    </row>
    <row r="76" spans="2:14" s="112" customFormat="1" ht="15" customHeight="1" x14ac:dyDescent="0.2">
      <c r="B76" s="113" t="s">
        <v>825</v>
      </c>
      <c r="C76" s="114" t="s">
        <v>826</v>
      </c>
      <c r="D76" s="67">
        <f t="shared" ref="D76:L76" si="29">+D77+D82</f>
        <v>2100000</v>
      </c>
      <c r="E76" s="67">
        <f t="shared" si="29"/>
        <v>0</v>
      </c>
      <c r="F76" s="67">
        <f t="shared" si="29"/>
        <v>0</v>
      </c>
      <c r="G76" s="67">
        <f t="shared" si="29"/>
        <v>0</v>
      </c>
      <c r="H76" s="67">
        <f t="shared" si="29"/>
        <v>2100000</v>
      </c>
      <c r="I76" s="67">
        <f t="shared" si="29"/>
        <v>0</v>
      </c>
      <c r="J76" s="67">
        <f t="shared" si="29"/>
        <v>0</v>
      </c>
      <c r="K76" s="67">
        <f t="shared" si="29"/>
        <v>0</v>
      </c>
      <c r="L76" s="67">
        <f t="shared" si="29"/>
        <v>2100000</v>
      </c>
      <c r="M76" s="110"/>
    </row>
    <row r="77" spans="2:14" s="112" customFormat="1" ht="15" customHeight="1" x14ac:dyDescent="0.2">
      <c r="B77" s="113" t="s">
        <v>827</v>
      </c>
      <c r="C77" s="114" t="s">
        <v>828</v>
      </c>
      <c r="D77" s="67">
        <f>SUM(D78:D81)</f>
        <v>2100000</v>
      </c>
      <c r="E77" s="67">
        <f t="shared" ref="E77:L77" si="30">SUM(E78:E81)</f>
        <v>0</v>
      </c>
      <c r="F77" s="67">
        <f t="shared" si="30"/>
        <v>0</v>
      </c>
      <c r="G77" s="67">
        <f t="shared" si="30"/>
        <v>0</v>
      </c>
      <c r="H77" s="67">
        <f t="shared" si="30"/>
        <v>2100000</v>
      </c>
      <c r="I77" s="67">
        <f t="shared" si="30"/>
        <v>0</v>
      </c>
      <c r="J77" s="67">
        <f t="shared" si="30"/>
        <v>0</v>
      </c>
      <c r="K77" s="67">
        <f t="shared" si="30"/>
        <v>0</v>
      </c>
      <c r="L77" s="67">
        <f t="shared" si="30"/>
        <v>2100000</v>
      </c>
      <c r="M77" s="110"/>
    </row>
    <row r="78" spans="2:14" s="112" customFormat="1" ht="15" customHeight="1" x14ac:dyDescent="0.2">
      <c r="B78" s="117" t="s">
        <v>829</v>
      </c>
      <c r="C78" s="118" t="s">
        <v>830</v>
      </c>
      <c r="D78" s="70">
        <f>+'[1]Programa III-Dirección Técnica'!$D$73</f>
        <v>600000</v>
      </c>
      <c r="E78" s="70">
        <v>0</v>
      </c>
      <c r="F78" s="70">
        <v>0</v>
      </c>
      <c r="G78" s="70">
        <v>0</v>
      </c>
      <c r="H78" s="70">
        <f>+D78+E78+F78-G78</f>
        <v>600000</v>
      </c>
      <c r="I78" s="70">
        <f>+'[19]III-06-01 DIRECCIÓN TÉCNICA BI'!$K$78</f>
        <v>0</v>
      </c>
      <c r="J78" s="70">
        <v>0</v>
      </c>
      <c r="K78" s="70">
        <f>+I78+J78</f>
        <v>0</v>
      </c>
      <c r="L78" s="70">
        <f>+H78-K78</f>
        <v>600000</v>
      </c>
      <c r="M78" s="110">
        <v>0</v>
      </c>
      <c r="N78" s="140">
        <f>+K78-M78</f>
        <v>0</v>
      </c>
    </row>
    <row r="79" spans="2:14" s="112" customFormat="1" ht="15" customHeight="1" x14ac:dyDescent="0.2">
      <c r="B79" s="117" t="s">
        <v>831</v>
      </c>
      <c r="C79" s="118" t="s">
        <v>832</v>
      </c>
      <c r="D79" s="70">
        <f>+'[1]Programa III-Dirección Técnica'!$D$74</f>
        <v>1500000</v>
      </c>
      <c r="E79" s="70">
        <v>0</v>
      </c>
      <c r="F79" s="70">
        <v>0</v>
      </c>
      <c r="G79" s="70">
        <v>0</v>
      </c>
      <c r="H79" s="70">
        <f>+D79+E79+F79-G79</f>
        <v>1500000</v>
      </c>
      <c r="I79" s="70">
        <f>+'[19]III-06-01 DIRECCIÓN TÉCNICA BI'!$K$79</f>
        <v>0</v>
      </c>
      <c r="J79" s="70">
        <v>0</v>
      </c>
      <c r="K79" s="70">
        <f>+I79+J79</f>
        <v>0</v>
      </c>
      <c r="L79" s="70">
        <f>+H79-K79</f>
        <v>1500000</v>
      </c>
      <c r="M79" s="110">
        <v>0</v>
      </c>
      <c r="N79" s="140">
        <f>+K79-M79</f>
        <v>0</v>
      </c>
    </row>
    <row r="80" spans="2:14" s="112" customFormat="1" ht="15" hidden="1" customHeight="1" x14ac:dyDescent="0.2">
      <c r="B80" s="117" t="s">
        <v>936</v>
      </c>
      <c r="C80" s="118" t="s">
        <v>937</v>
      </c>
      <c r="D80" s="70">
        <v>0</v>
      </c>
      <c r="E80" s="70">
        <v>0</v>
      </c>
      <c r="F80" s="70">
        <v>0</v>
      </c>
      <c r="G80" s="70">
        <v>0</v>
      </c>
      <c r="H80" s="70">
        <f>+D80+E80+F80-G80</f>
        <v>0</v>
      </c>
      <c r="I80" s="70">
        <v>0</v>
      </c>
      <c r="J80" s="70">
        <v>0</v>
      </c>
      <c r="K80" s="70">
        <f>+I80+J80</f>
        <v>0</v>
      </c>
      <c r="L80" s="70">
        <f>+H80-K80</f>
        <v>0</v>
      </c>
    </row>
    <row r="81" spans="2:12" s="111" customFormat="1" ht="15" hidden="1" customHeight="1" x14ac:dyDescent="0.2">
      <c r="B81" s="115" t="s">
        <v>833</v>
      </c>
      <c r="C81" s="116" t="s">
        <v>834</v>
      </c>
      <c r="D81" s="20">
        <v>0</v>
      </c>
      <c r="E81" s="20">
        <v>0</v>
      </c>
      <c r="F81" s="20">
        <v>0</v>
      </c>
      <c r="G81" s="20">
        <v>0</v>
      </c>
      <c r="H81" s="20">
        <f>+D81+E81+F81-G81</f>
        <v>0</v>
      </c>
      <c r="I81" s="20">
        <v>0</v>
      </c>
      <c r="J81" s="20">
        <v>0</v>
      </c>
      <c r="K81" s="20">
        <f>+I81+J81</f>
        <v>0</v>
      </c>
      <c r="L81" s="20">
        <f>+H81-K81</f>
        <v>0</v>
      </c>
    </row>
    <row r="82" spans="2:12" s="112" customFormat="1" ht="15" hidden="1" customHeight="1" x14ac:dyDescent="0.2">
      <c r="B82" s="113" t="s">
        <v>884</v>
      </c>
      <c r="C82" s="114" t="s">
        <v>885</v>
      </c>
      <c r="D82" s="67">
        <f t="shared" ref="D82:L82" si="31">SUM(D83:D84)</f>
        <v>0</v>
      </c>
      <c r="E82" s="67">
        <f t="shared" si="31"/>
        <v>0</v>
      </c>
      <c r="F82" s="67">
        <f t="shared" si="31"/>
        <v>0</v>
      </c>
      <c r="G82" s="67">
        <f t="shared" si="31"/>
        <v>0</v>
      </c>
      <c r="H82" s="67">
        <f t="shared" si="31"/>
        <v>0</v>
      </c>
      <c r="I82" s="67">
        <f t="shared" si="31"/>
        <v>0</v>
      </c>
      <c r="J82" s="67">
        <f t="shared" si="31"/>
        <v>0</v>
      </c>
      <c r="K82" s="67">
        <f t="shared" si="31"/>
        <v>0</v>
      </c>
      <c r="L82" s="67">
        <f t="shared" si="31"/>
        <v>0</v>
      </c>
    </row>
    <row r="83" spans="2:12" s="112" customFormat="1" ht="15" hidden="1" customHeight="1" x14ac:dyDescent="0.2">
      <c r="B83" s="117" t="s">
        <v>938</v>
      </c>
      <c r="C83" s="118" t="s">
        <v>939</v>
      </c>
      <c r="D83" s="70">
        <v>0</v>
      </c>
      <c r="E83" s="70">
        <v>0</v>
      </c>
      <c r="F83" s="70">
        <v>0</v>
      </c>
      <c r="G83" s="70">
        <v>0</v>
      </c>
      <c r="H83" s="70">
        <f>+D83+E83+F83-G83</f>
        <v>0</v>
      </c>
      <c r="I83" s="70">
        <v>0</v>
      </c>
      <c r="J83" s="70">
        <v>0</v>
      </c>
      <c r="K83" s="70">
        <f>+I83+J83</f>
        <v>0</v>
      </c>
      <c r="L83" s="70">
        <f>+H83-K83</f>
        <v>0</v>
      </c>
    </row>
    <row r="84" spans="2:12" s="112" customFormat="1" ht="15" hidden="1" customHeight="1" x14ac:dyDescent="0.2">
      <c r="B84" s="117" t="s">
        <v>940</v>
      </c>
      <c r="C84" s="118" t="s">
        <v>941</v>
      </c>
      <c r="D84" s="70">
        <v>0</v>
      </c>
      <c r="E84" s="70">
        <v>0</v>
      </c>
      <c r="F84" s="70">
        <v>0</v>
      </c>
      <c r="G84" s="70">
        <v>0</v>
      </c>
      <c r="H84" s="70">
        <f>+D84+E84+F84-G84</f>
        <v>0</v>
      </c>
      <c r="I84" s="70">
        <v>0</v>
      </c>
      <c r="J84" s="70">
        <v>0</v>
      </c>
      <c r="K84" s="70">
        <f>+I84+J84</f>
        <v>0</v>
      </c>
      <c r="L84" s="70">
        <f>+H84-K84</f>
        <v>0</v>
      </c>
    </row>
    <row r="85" spans="2:12" s="111" customFormat="1" ht="15" hidden="1" customHeight="1" x14ac:dyDescent="0.2">
      <c r="B85" s="119" t="s">
        <v>835</v>
      </c>
      <c r="C85" s="120" t="s">
        <v>480</v>
      </c>
      <c r="D85" s="17">
        <f t="shared" ref="D85:L85" si="32">+D86+D99</f>
        <v>0</v>
      </c>
      <c r="E85" s="17">
        <f t="shared" si="32"/>
        <v>0</v>
      </c>
      <c r="F85" s="17">
        <f t="shared" si="32"/>
        <v>0</v>
      </c>
      <c r="G85" s="17">
        <f t="shared" si="32"/>
        <v>0</v>
      </c>
      <c r="H85" s="17">
        <f t="shared" si="32"/>
        <v>0</v>
      </c>
      <c r="I85" s="17">
        <f t="shared" si="32"/>
        <v>0</v>
      </c>
      <c r="J85" s="17">
        <f t="shared" si="32"/>
        <v>0</v>
      </c>
      <c r="K85" s="17">
        <f t="shared" si="32"/>
        <v>0</v>
      </c>
      <c r="L85" s="17">
        <f t="shared" si="32"/>
        <v>0</v>
      </c>
    </row>
    <row r="86" spans="2:12" s="111" customFormat="1" ht="15" hidden="1" customHeight="1" x14ac:dyDescent="0.2">
      <c r="B86" s="119" t="s">
        <v>836</v>
      </c>
      <c r="C86" s="120" t="s">
        <v>837</v>
      </c>
      <c r="D86" s="17">
        <f t="shared" ref="D86:L86" si="33">+D87+D91+D96</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s="111" customFormat="1" ht="15" hidden="1" customHeight="1" x14ac:dyDescent="0.2">
      <c r="B87" s="119" t="s">
        <v>838</v>
      </c>
      <c r="C87" s="120" t="s">
        <v>839</v>
      </c>
      <c r="D87" s="17">
        <f>SUM(D88:D90)</f>
        <v>0</v>
      </c>
      <c r="E87" s="17">
        <f t="shared" ref="E87:L87" si="34">SUM(E88:E90)</f>
        <v>0</v>
      </c>
      <c r="F87" s="17">
        <f t="shared" si="34"/>
        <v>0</v>
      </c>
      <c r="G87" s="17">
        <f t="shared" si="34"/>
        <v>0</v>
      </c>
      <c r="H87" s="17">
        <f t="shared" si="34"/>
        <v>0</v>
      </c>
      <c r="I87" s="17">
        <f t="shared" si="34"/>
        <v>0</v>
      </c>
      <c r="J87" s="17">
        <f t="shared" si="34"/>
        <v>0</v>
      </c>
      <c r="K87" s="17">
        <f t="shared" si="34"/>
        <v>0</v>
      </c>
      <c r="L87" s="17">
        <f t="shared" si="34"/>
        <v>0</v>
      </c>
    </row>
    <row r="88" spans="2:12" s="111" customFormat="1" ht="15" hidden="1" customHeight="1" x14ac:dyDescent="0.2">
      <c r="B88" s="115"/>
      <c r="C88" s="116" t="s">
        <v>840</v>
      </c>
      <c r="D88" s="20">
        <v>0</v>
      </c>
      <c r="E88" s="20">
        <v>0</v>
      </c>
      <c r="F88" s="20">
        <v>0</v>
      </c>
      <c r="G88" s="20">
        <v>0</v>
      </c>
      <c r="H88" s="20">
        <f>+D88+E88+F88-G88</f>
        <v>0</v>
      </c>
      <c r="I88" s="20">
        <v>0</v>
      </c>
      <c r="J88" s="20">
        <v>0</v>
      </c>
      <c r="K88" s="20">
        <f>+I88+J88</f>
        <v>0</v>
      </c>
      <c r="L88" s="20">
        <f>+H88-K88</f>
        <v>0</v>
      </c>
    </row>
    <row r="89" spans="2:12" s="111" customFormat="1" ht="15" hidden="1" customHeight="1" x14ac:dyDescent="0.2">
      <c r="B89" s="115"/>
      <c r="C89" s="116" t="s">
        <v>841</v>
      </c>
      <c r="D89" s="20">
        <v>0</v>
      </c>
      <c r="E89" s="20">
        <v>0</v>
      </c>
      <c r="F89" s="20">
        <v>0</v>
      </c>
      <c r="G89" s="20">
        <v>0</v>
      </c>
      <c r="H89" s="20">
        <f>+D89+E89+F89-G89</f>
        <v>0</v>
      </c>
      <c r="I89" s="20">
        <v>0</v>
      </c>
      <c r="J89" s="20">
        <v>0</v>
      </c>
      <c r="K89" s="20">
        <f>+I89+J89</f>
        <v>0</v>
      </c>
      <c r="L89" s="20">
        <f>+H89-K89</f>
        <v>0</v>
      </c>
    </row>
    <row r="90" spans="2:12" s="111" customFormat="1" ht="15" hidden="1" customHeight="1" x14ac:dyDescent="0.2">
      <c r="B90" s="115"/>
      <c r="C90" s="116" t="s">
        <v>842</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9" t="s">
        <v>843</v>
      </c>
      <c r="C91" s="120" t="s">
        <v>844</v>
      </c>
      <c r="D91" s="17">
        <f>SUM(D92:D95)</f>
        <v>0</v>
      </c>
      <c r="E91" s="17">
        <f t="shared" ref="E91:L91" si="35">SUM(E92:E95)</f>
        <v>0</v>
      </c>
      <c r="F91" s="17">
        <f t="shared" si="35"/>
        <v>0</v>
      </c>
      <c r="G91" s="17">
        <f t="shared" si="35"/>
        <v>0</v>
      </c>
      <c r="H91" s="17">
        <f t="shared" si="35"/>
        <v>0</v>
      </c>
      <c r="I91" s="17">
        <f t="shared" si="35"/>
        <v>0</v>
      </c>
      <c r="J91" s="17">
        <f t="shared" si="35"/>
        <v>0</v>
      </c>
      <c r="K91" s="17">
        <f t="shared" si="35"/>
        <v>0</v>
      </c>
      <c r="L91" s="17">
        <f t="shared" si="35"/>
        <v>0</v>
      </c>
    </row>
    <row r="92" spans="2:12" s="111" customFormat="1" ht="15" hidden="1" customHeight="1" x14ac:dyDescent="0.2">
      <c r="B92" s="115"/>
      <c r="C92" s="116" t="s">
        <v>845</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5"/>
      <c r="C93" s="116" t="s">
        <v>846</v>
      </c>
      <c r="D93" s="20">
        <v>0</v>
      </c>
      <c r="E93" s="20">
        <v>0</v>
      </c>
      <c r="F93" s="20">
        <v>0</v>
      </c>
      <c r="G93" s="20">
        <v>0</v>
      </c>
      <c r="H93" s="20">
        <f>+D93+E93+F93-G93</f>
        <v>0</v>
      </c>
      <c r="I93" s="20">
        <v>0</v>
      </c>
      <c r="J93" s="20">
        <v>0</v>
      </c>
      <c r="K93" s="20">
        <f>+I93+J93</f>
        <v>0</v>
      </c>
      <c r="L93" s="20">
        <f>+H93-K93</f>
        <v>0</v>
      </c>
    </row>
    <row r="94" spans="2:12" s="111" customFormat="1" ht="15" hidden="1" customHeight="1" x14ac:dyDescent="0.2">
      <c r="B94" s="115"/>
      <c r="C94" s="116" t="s">
        <v>847</v>
      </c>
      <c r="D94" s="20">
        <v>0</v>
      </c>
      <c r="E94" s="20">
        <v>0</v>
      </c>
      <c r="F94" s="20">
        <v>0</v>
      </c>
      <c r="G94" s="20">
        <v>0</v>
      </c>
      <c r="H94" s="20">
        <f>+D94+E94+F94-G94</f>
        <v>0</v>
      </c>
      <c r="I94" s="20">
        <v>0</v>
      </c>
      <c r="J94" s="20">
        <v>0</v>
      </c>
      <c r="K94" s="20">
        <f>+I94+J94</f>
        <v>0</v>
      </c>
      <c r="L94" s="20">
        <f>+H94-K94</f>
        <v>0</v>
      </c>
    </row>
    <row r="95" spans="2:12" s="111" customFormat="1" ht="15" hidden="1" customHeight="1" x14ac:dyDescent="0.2">
      <c r="B95" s="115"/>
      <c r="C95" s="116" t="s">
        <v>848</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9" t="s">
        <v>849</v>
      </c>
      <c r="C96" s="120" t="s">
        <v>850</v>
      </c>
      <c r="D96" s="17">
        <f t="shared" ref="D96:L96" si="36">+D97+D98</f>
        <v>0</v>
      </c>
      <c r="E96" s="17">
        <f t="shared" si="36"/>
        <v>0</v>
      </c>
      <c r="F96" s="17">
        <f t="shared" si="36"/>
        <v>0</v>
      </c>
      <c r="G96" s="17">
        <f t="shared" si="36"/>
        <v>0</v>
      </c>
      <c r="H96" s="17">
        <f t="shared" si="36"/>
        <v>0</v>
      </c>
      <c r="I96" s="17">
        <f t="shared" si="36"/>
        <v>0</v>
      </c>
      <c r="J96" s="17">
        <f t="shared" si="36"/>
        <v>0</v>
      </c>
      <c r="K96" s="17">
        <f t="shared" si="36"/>
        <v>0</v>
      </c>
      <c r="L96" s="17">
        <f t="shared" si="36"/>
        <v>0</v>
      </c>
    </row>
    <row r="97" spans="2:13" ht="15" hidden="1" customHeight="1" x14ac:dyDescent="0.2">
      <c r="B97" s="115"/>
      <c r="C97" s="116" t="s">
        <v>851</v>
      </c>
      <c r="D97" s="20">
        <v>0</v>
      </c>
      <c r="E97" s="20">
        <v>0</v>
      </c>
      <c r="F97" s="20">
        <v>0</v>
      </c>
      <c r="G97" s="20">
        <v>0</v>
      </c>
      <c r="H97" s="20">
        <f>+D97+E97+F97-G97</f>
        <v>0</v>
      </c>
      <c r="I97" s="20">
        <v>0</v>
      </c>
      <c r="J97" s="20">
        <v>0</v>
      </c>
      <c r="K97" s="20">
        <f>+I97+J97</f>
        <v>0</v>
      </c>
      <c r="L97" s="20">
        <f>+H97-K97</f>
        <v>0</v>
      </c>
      <c r="M97" s="111"/>
    </row>
    <row r="98" spans="2:13" ht="15" hidden="1" customHeight="1" x14ac:dyDescent="0.2">
      <c r="B98" s="116"/>
      <c r="C98" s="116" t="s">
        <v>852</v>
      </c>
      <c r="D98" s="20">
        <v>0</v>
      </c>
      <c r="E98" s="20">
        <v>0</v>
      </c>
      <c r="F98" s="20">
        <v>0</v>
      </c>
      <c r="G98" s="20">
        <v>0</v>
      </c>
      <c r="H98" s="20">
        <f>+D98+E98+F98-G98</f>
        <v>0</v>
      </c>
      <c r="I98" s="20">
        <v>0</v>
      </c>
      <c r="J98" s="20">
        <v>0</v>
      </c>
      <c r="K98" s="20">
        <f>+I98+J98</f>
        <v>0</v>
      </c>
      <c r="L98" s="20">
        <f>+H98-K98</f>
        <v>0</v>
      </c>
      <c r="M98" s="111"/>
    </row>
    <row r="99" spans="2:13" ht="15" hidden="1" customHeight="1" x14ac:dyDescent="0.2">
      <c r="B99" s="120" t="s">
        <v>853</v>
      </c>
      <c r="C99" s="120" t="s">
        <v>854</v>
      </c>
      <c r="D99" s="17">
        <f t="shared" ref="D99:J99" si="37">+D100</f>
        <v>0</v>
      </c>
      <c r="E99" s="17">
        <f t="shared" si="37"/>
        <v>0</v>
      </c>
      <c r="F99" s="17">
        <f t="shared" si="37"/>
        <v>0</v>
      </c>
      <c r="G99" s="17">
        <f t="shared" si="37"/>
        <v>0</v>
      </c>
      <c r="H99" s="17">
        <f t="shared" si="37"/>
        <v>0</v>
      </c>
      <c r="I99" s="17">
        <f t="shared" si="37"/>
        <v>0</v>
      </c>
      <c r="J99" s="17">
        <f t="shared" si="37"/>
        <v>0</v>
      </c>
      <c r="K99" s="20">
        <f>+I99+J99</f>
        <v>0</v>
      </c>
      <c r="L99" s="20">
        <f>+H99-K99</f>
        <v>0</v>
      </c>
      <c r="M99" s="111"/>
    </row>
    <row r="100" spans="2:13" ht="15" hidden="1" customHeight="1" x14ac:dyDescent="0.2">
      <c r="B100" s="116" t="s">
        <v>855</v>
      </c>
      <c r="C100" s="116" t="s">
        <v>856</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30" t="s">
        <v>857</v>
      </c>
      <c r="C101" s="120" t="s">
        <v>858</v>
      </c>
      <c r="D101" s="17">
        <f t="shared" ref="D101:L101" si="38">+D102</f>
        <v>0</v>
      </c>
      <c r="E101" s="17">
        <f t="shared" si="38"/>
        <v>0</v>
      </c>
      <c r="F101" s="17">
        <f t="shared" si="38"/>
        <v>0</v>
      </c>
      <c r="G101" s="17">
        <f t="shared" si="38"/>
        <v>0</v>
      </c>
      <c r="H101" s="17">
        <f t="shared" si="38"/>
        <v>0</v>
      </c>
      <c r="I101" s="17">
        <f t="shared" si="38"/>
        <v>0</v>
      </c>
      <c r="J101" s="17">
        <f t="shared" si="38"/>
        <v>0</v>
      </c>
      <c r="K101" s="17">
        <f t="shared" si="38"/>
        <v>0</v>
      </c>
      <c r="L101" s="17">
        <f t="shared" si="38"/>
        <v>0</v>
      </c>
      <c r="M101" s="111"/>
    </row>
    <row r="102" spans="2:13" ht="15" hidden="1" customHeight="1" x14ac:dyDescent="0.2">
      <c r="B102" s="130" t="s">
        <v>859</v>
      </c>
      <c r="C102" s="120" t="s">
        <v>860</v>
      </c>
      <c r="D102" s="17">
        <f>SUM(D103:D104)</f>
        <v>0</v>
      </c>
      <c r="E102" s="17">
        <f t="shared" ref="E102:L102" si="39">SUM(E103:E104)</f>
        <v>0</v>
      </c>
      <c r="F102" s="17">
        <f t="shared" si="39"/>
        <v>0</v>
      </c>
      <c r="G102" s="17">
        <f t="shared" si="39"/>
        <v>0</v>
      </c>
      <c r="H102" s="17">
        <f t="shared" si="39"/>
        <v>0</v>
      </c>
      <c r="I102" s="17">
        <f t="shared" si="39"/>
        <v>0</v>
      </c>
      <c r="J102" s="17">
        <f t="shared" si="39"/>
        <v>0</v>
      </c>
      <c r="K102" s="17">
        <f t="shared" si="39"/>
        <v>0</v>
      </c>
      <c r="L102" s="17">
        <f t="shared" si="39"/>
        <v>0</v>
      </c>
      <c r="M102" s="111"/>
    </row>
    <row r="103" spans="2:13" ht="15" hidden="1" customHeight="1" x14ac:dyDescent="0.2">
      <c r="B103" s="126" t="s">
        <v>861</v>
      </c>
      <c r="C103" s="116" t="s">
        <v>862</v>
      </c>
      <c r="D103" s="20">
        <v>0</v>
      </c>
      <c r="E103" s="20">
        <v>0</v>
      </c>
      <c r="F103" s="20">
        <v>0</v>
      </c>
      <c r="G103" s="20">
        <v>0</v>
      </c>
      <c r="H103" s="20">
        <f>+D103+E103+F103-G103</f>
        <v>0</v>
      </c>
      <c r="I103" s="20">
        <v>0</v>
      </c>
      <c r="J103" s="20">
        <v>0</v>
      </c>
      <c r="K103" s="20">
        <f>+I103+J103</f>
        <v>0</v>
      </c>
      <c r="L103" s="20">
        <f>+H103-K103</f>
        <v>0</v>
      </c>
      <c r="M103" s="111"/>
    </row>
    <row r="104" spans="2:13" ht="15" hidden="1" customHeight="1" x14ac:dyDescent="0.2">
      <c r="B104" s="126" t="s">
        <v>863</v>
      </c>
      <c r="C104" s="116" t="s">
        <v>866</v>
      </c>
      <c r="D104" s="20">
        <v>0</v>
      </c>
      <c r="E104" s="20">
        <v>0</v>
      </c>
      <c r="F104" s="20">
        <v>0</v>
      </c>
      <c r="G104" s="20">
        <v>0</v>
      </c>
      <c r="H104" s="20">
        <f>+D104+E104+F104-G104</f>
        <v>0</v>
      </c>
      <c r="I104" s="20">
        <v>0</v>
      </c>
      <c r="J104" s="20">
        <v>0</v>
      </c>
      <c r="K104" s="20">
        <f>+I104+J104</f>
        <v>0</v>
      </c>
      <c r="L104" s="20">
        <f>+H104-K104</f>
        <v>0</v>
      </c>
      <c r="M104" s="111"/>
    </row>
    <row r="105" spans="2:13" s="112" customFormat="1" ht="15" customHeight="1" x14ac:dyDescent="0.2">
      <c r="B105" s="129"/>
      <c r="C105" s="118"/>
      <c r="D105" s="70"/>
      <c r="E105" s="70"/>
      <c r="F105" s="70"/>
      <c r="G105" s="70"/>
      <c r="H105" s="70"/>
      <c r="I105" s="70"/>
      <c r="J105" s="70"/>
      <c r="K105" s="70"/>
      <c r="L105" s="70"/>
      <c r="M105" s="110"/>
    </row>
    <row r="106" spans="2:13" s="133" customFormat="1" ht="15" customHeight="1" x14ac:dyDescent="0.2">
      <c r="B106" s="131"/>
      <c r="C106" s="132" t="s">
        <v>865</v>
      </c>
      <c r="D106" s="30">
        <f t="shared" ref="D106:L106" si="40">+D7+D25+D53+D76+D85+D101</f>
        <v>14086733.309999999</v>
      </c>
      <c r="E106" s="30">
        <f t="shared" si="40"/>
        <v>0</v>
      </c>
      <c r="F106" s="30">
        <f t="shared" si="40"/>
        <v>0</v>
      </c>
      <c r="G106" s="30">
        <f t="shared" si="40"/>
        <v>0</v>
      </c>
      <c r="H106" s="30">
        <f t="shared" si="40"/>
        <v>14086733.309999999</v>
      </c>
      <c r="I106" s="30">
        <f t="shared" si="40"/>
        <v>0</v>
      </c>
      <c r="J106" s="30">
        <f t="shared" si="40"/>
        <v>1367968.1700000002</v>
      </c>
      <c r="K106" s="30">
        <f t="shared" si="40"/>
        <v>1367968.1700000002</v>
      </c>
      <c r="L106" s="30">
        <f t="shared" si="40"/>
        <v>12718765.140000001</v>
      </c>
      <c r="M106" s="158"/>
    </row>
    <row r="107" spans="2:13" s="112" customFormat="1" ht="15" hidden="1" customHeight="1" x14ac:dyDescent="0.2">
      <c r="D107" s="134"/>
      <c r="E107" s="134">
        <f>+E106-[28]Egresos!$D$74</f>
        <v>-31375700</v>
      </c>
      <c r="F107" s="134"/>
      <c r="G107" s="134"/>
      <c r="H107" s="134">
        <f>+D106+E106+F106-G106-H106</f>
        <v>0</v>
      </c>
      <c r="J107" s="134"/>
      <c r="K107" s="134">
        <f>+K106-'[14]III-02-30 Camino Las Caprinos'!$D$923</f>
        <v>1367968.1700000002</v>
      </c>
      <c r="L107" s="134">
        <f>+L106-'[14]III-02-30 Camino Las Caprinos'!$D$924</f>
        <v>-18656934.859999999</v>
      </c>
    </row>
    <row r="108" spans="2:13" ht="15" customHeight="1" x14ac:dyDescent="0.2">
      <c r="D108" s="32">
        <f>+D106-'[1]Programa III-Dirección Técnica'!$D$101</f>
        <v>0</v>
      </c>
      <c r="E108" s="135"/>
      <c r="G108" s="136">
        <f>+F106-G106</f>
        <v>0</v>
      </c>
      <c r="H108" s="32">
        <f>+D106+E106+F106-G106-H106</f>
        <v>0</v>
      </c>
      <c r="I108" s="32"/>
    </row>
    <row r="109" spans="2:13" ht="15" customHeight="1" x14ac:dyDescent="0.2">
      <c r="E109" s="135"/>
      <c r="F109" s="136"/>
      <c r="G109" s="136"/>
    </row>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500,000.00"/>
        <filter val="105,000.00"/>
        <filter val="170,000.00"/>
        <filter val="2,000,000.00"/>
        <filter val="2,100,000.00"/>
        <filter val="2,880,300.00"/>
        <filter val="210,000.00"/>
        <filter val="280,000.00"/>
        <filter val="300,000.00"/>
        <filter val="300,300.00"/>
        <filter val="35,000.00"/>
        <filter val="355,600.00"/>
        <filter val="583,333.31"/>
        <filter val="600,000.00"/>
        <filter val="600,300.00"/>
        <filter val="647,500.00"/>
        <filter val="670,600.00"/>
        <filter val="682,500.00"/>
        <filter val="7,000,000.00"/>
        <filter val="8,936,433.31"/>
        <filter val="8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5:L16 H12:L13 H82:L97 H99 H21:L21 H19 K19:L19 H20 K20:L20 H25:L31 H22 K22:L22 H23 L23 H24 K24:L24 H18:L18 H17 K17:L17 H34:L35 H32 J32:L32 H33 J33:L33 H37:L39 H36 J36:L36 H41:L69 H40 J40:L40 H72:L77 H70 J70:L70 H71 J71:L71 D40"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codeName="Hoja25"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I136" sqref="I136"/>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1.42578125" style="101"/>
    <col min="14" max="16384" width="11.42578125" style="111"/>
  </cols>
  <sheetData>
    <row r="1" spans="2:13" ht="15" customHeight="1" x14ac:dyDescent="0.2"/>
    <row r="2" spans="2:13" ht="15" customHeight="1" x14ac:dyDescent="0.25">
      <c r="B2" s="188" t="s">
        <v>690</v>
      </c>
      <c r="C2" s="188"/>
      <c r="D2" s="188"/>
      <c r="E2" s="188"/>
      <c r="F2" s="188"/>
      <c r="G2" s="188"/>
      <c r="H2" s="188"/>
      <c r="I2" s="188"/>
      <c r="J2" s="188"/>
      <c r="K2" s="188"/>
      <c r="L2" s="188"/>
    </row>
    <row r="3" spans="2:13" ht="15" customHeight="1" x14ac:dyDescent="0.25">
      <c r="B3" s="188" t="s">
        <v>1028</v>
      </c>
      <c r="C3" s="188"/>
      <c r="D3" s="188"/>
      <c r="E3" s="188"/>
      <c r="F3" s="188"/>
      <c r="G3" s="188"/>
      <c r="H3" s="188"/>
      <c r="I3" s="188"/>
      <c r="J3" s="188"/>
      <c r="K3" s="188"/>
      <c r="L3" s="188"/>
    </row>
    <row r="4" spans="2:13" ht="15" customHeight="1" x14ac:dyDescent="0.2"/>
    <row r="5" spans="2:13"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c r="M5" s="110"/>
    </row>
    <row r="6" spans="2:13" s="112" customFormat="1" ht="15" customHeight="1" x14ac:dyDescent="0.2">
      <c r="B6" s="189"/>
      <c r="C6" s="190"/>
      <c r="D6" s="183"/>
      <c r="E6" s="183"/>
      <c r="F6" s="183"/>
      <c r="G6" s="187"/>
      <c r="H6" s="183"/>
      <c r="I6" s="183"/>
      <c r="J6" s="183"/>
      <c r="K6" s="183"/>
      <c r="L6" s="183"/>
      <c r="M6" s="110"/>
    </row>
    <row r="7" spans="2:13"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3"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3" ht="15" hidden="1" customHeight="1" x14ac:dyDescent="0.2">
      <c r="B9" s="115" t="s">
        <v>706</v>
      </c>
      <c r="C9" s="116" t="s">
        <v>707</v>
      </c>
      <c r="D9" s="20">
        <v>0</v>
      </c>
      <c r="E9" s="20">
        <v>0</v>
      </c>
      <c r="F9" s="20">
        <v>0</v>
      </c>
      <c r="G9" s="20">
        <v>0</v>
      </c>
      <c r="H9" s="20">
        <f>+D9+E9+F9-G9</f>
        <v>0</v>
      </c>
      <c r="I9" s="20">
        <v>0</v>
      </c>
      <c r="J9" s="20">
        <v>0</v>
      </c>
      <c r="K9" s="20">
        <f>+I9+J9</f>
        <v>0</v>
      </c>
      <c r="L9" s="20">
        <f>+H9-K9</f>
        <v>0</v>
      </c>
      <c r="M9" s="111"/>
    </row>
    <row r="10" spans="2:13" s="112" customFormat="1" ht="15" hidden="1" customHeight="1" x14ac:dyDescent="0.2">
      <c r="B10" s="117" t="s">
        <v>708</v>
      </c>
      <c r="C10" s="118" t="s">
        <v>709</v>
      </c>
      <c r="D10" s="70">
        <v>0</v>
      </c>
      <c r="E10" s="70">
        <v>0</v>
      </c>
      <c r="F10" s="70">
        <v>0</v>
      </c>
      <c r="G10" s="70">
        <v>0</v>
      </c>
      <c r="H10" s="70">
        <f>+D10+E10+F10-G10</f>
        <v>0</v>
      </c>
      <c r="I10" s="70">
        <v>0</v>
      </c>
      <c r="J10" s="70">
        <v>0</v>
      </c>
      <c r="K10" s="70">
        <f>+I10+J10</f>
        <v>0</v>
      </c>
      <c r="L10" s="70">
        <f>+H10-K10</f>
        <v>0</v>
      </c>
    </row>
    <row r="11" spans="2:13"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3"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3"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3"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3"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3"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row>
    <row r="20" spans="2:14" s="112" customFormat="1" ht="15" hidden="1" customHeight="1" x14ac:dyDescent="0.2">
      <c r="B20" s="113" t="s">
        <v>728</v>
      </c>
      <c r="C20" s="114" t="s">
        <v>729</v>
      </c>
      <c r="D20" s="67">
        <f>SUM(D21:D23)</f>
        <v>0</v>
      </c>
      <c r="E20" s="67">
        <f t="shared" ref="E20:L20" si="5">SUM(E21:E23)</f>
        <v>0</v>
      </c>
      <c r="F20" s="67">
        <f t="shared" si="5"/>
        <v>0</v>
      </c>
      <c r="G20" s="67">
        <f t="shared" si="5"/>
        <v>0</v>
      </c>
      <c r="H20" s="67">
        <f t="shared" si="5"/>
        <v>0</v>
      </c>
      <c r="I20" s="67">
        <f t="shared" si="5"/>
        <v>0</v>
      </c>
      <c r="J20" s="67">
        <f t="shared" si="5"/>
        <v>0</v>
      </c>
      <c r="K20" s="67">
        <f t="shared" si="5"/>
        <v>0</v>
      </c>
      <c r="L20" s="67">
        <f t="shared" si="5"/>
        <v>0</v>
      </c>
    </row>
    <row r="21" spans="2:14" s="112" customFormat="1" ht="15" hidden="1" customHeight="1" x14ac:dyDescent="0.2">
      <c r="B21" s="117" t="s">
        <v>903</v>
      </c>
      <c r="C21" s="118" t="s">
        <v>904</v>
      </c>
      <c r="D21" s="70">
        <v>0</v>
      </c>
      <c r="E21" s="70">
        <v>0</v>
      </c>
      <c r="F21" s="70">
        <v>0</v>
      </c>
      <c r="G21" s="70">
        <v>0</v>
      </c>
      <c r="H21" s="70">
        <f>+D21+E21+F21-G21</f>
        <v>0</v>
      </c>
      <c r="I21" s="70">
        <v>0</v>
      </c>
      <c r="J21" s="70">
        <v>0</v>
      </c>
      <c r="K21" s="70">
        <f>+I21+J21</f>
        <v>0</v>
      </c>
      <c r="L21" s="70">
        <f>+H21-K21</f>
        <v>0</v>
      </c>
    </row>
    <row r="22" spans="2:14" s="112" customFormat="1" ht="15" hidden="1" customHeight="1" x14ac:dyDescent="0.2">
      <c r="B22" s="117" t="s">
        <v>730</v>
      </c>
      <c r="C22" s="118" t="s">
        <v>731</v>
      </c>
      <c r="D22" s="70">
        <v>0</v>
      </c>
      <c r="E22" s="70">
        <v>0</v>
      </c>
      <c r="F22" s="70">
        <v>0</v>
      </c>
      <c r="G22" s="70">
        <v>0</v>
      </c>
      <c r="H22" s="70">
        <f>+D22+E22+F22-G22</f>
        <v>0</v>
      </c>
      <c r="I22" s="70">
        <v>0</v>
      </c>
      <c r="J22" s="70">
        <v>0</v>
      </c>
      <c r="K22" s="70">
        <v>0</v>
      </c>
      <c r="L22" s="70">
        <f>+H22-K22</f>
        <v>0</v>
      </c>
    </row>
    <row r="23" spans="2:14" s="112" customFormat="1" ht="15" hidden="1" customHeight="1" x14ac:dyDescent="0.2">
      <c r="B23" s="117" t="s">
        <v>732</v>
      </c>
      <c r="C23" s="118" t="s">
        <v>733</v>
      </c>
      <c r="D23" s="70">
        <v>0</v>
      </c>
      <c r="E23" s="70">
        <v>0</v>
      </c>
      <c r="F23" s="70">
        <v>0</v>
      </c>
      <c r="G23" s="70">
        <v>0</v>
      </c>
      <c r="H23" s="70">
        <f>+D23+E23+F23-G23</f>
        <v>0</v>
      </c>
      <c r="I23" s="70">
        <v>0</v>
      </c>
      <c r="J23" s="70">
        <v>0</v>
      </c>
      <c r="K23" s="70">
        <f>+I23+J23</f>
        <v>0</v>
      </c>
      <c r="L23" s="70">
        <f>+H23-K23</f>
        <v>0</v>
      </c>
    </row>
    <row r="24" spans="2:14" s="112" customFormat="1" ht="15" customHeight="1" x14ac:dyDescent="0.2">
      <c r="B24" s="113" t="s">
        <v>734</v>
      </c>
      <c r="C24" s="114" t="s">
        <v>735</v>
      </c>
      <c r="D24" s="67">
        <f>+D25+D27+D30+D34+D38+D41+D43+D45+D50+D52</f>
        <v>5480000</v>
      </c>
      <c r="E24" s="67">
        <f t="shared" ref="E24:L24" si="6">+E25+E27+E30+E34+E38+E41+E43+E45+E50+E52</f>
        <v>0</v>
      </c>
      <c r="F24" s="67">
        <f t="shared" si="6"/>
        <v>0</v>
      </c>
      <c r="G24" s="67">
        <f t="shared" si="6"/>
        <v>0</v>
      </c>
      <c r="H24" s="67">
        <f t="shared" si="6"/>
        <v>5480000</v>
      </c>
      <c r="I24" s="67">
        <f t="shared" si="6"/>
        <v>0</v>
      </c>
      <c r="J24" s="67">
        <f t="shared" si="6"/>
        <v>0</v>
      </c>
      <c r="K24" s="67">
        <f t="shared" si="6"/>
        <v>0</v>
      </c>
      <c r="L24" s="67">
        <f t="shared" si="6"/>
        <v>5480000</v>
      </c>
      <c r="M24" s="110"/>
    </row>
    <row r="25" spans="2:14" s="121" customFormat="1" ht="15" hidden="1" customHeight="1" x14ac:dyDescent="0.2">
      <c r="B25" s="113" t="s">
        <v>736</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4" s="112" customFormat="1" ht="15" hidden="1" customHeight="1" x14ac:dyDescent="0.2">
      <c r="B26" s="117" t="s">
        <v>737</v>
      </c>
      <c r="C26" s="118" t="s">
        <v>738</v>
      </c>
      <c r="D26" s="70">
        <v>0</v>
      </c>
      <c r="E26" s="70">
        <v>0</v>
      </c>
      <c r="F26" s="70">
        <v>0</v>
      </c>
      <c r="G26" s="70">
        <v>0</v>
      </c>
      <c r="H26" s="70">
        <f>+D26+E26+F26-G26</f>
        <v>0</v>
      </c>
      <c r="I26" s="70">
        <v>0</v>
      </c>
      <c r="J26" s="70">
        <v>0</v>
      </c>
      <c r="K26" s="70">
        <f>+I26+J26</f>
        <v>0</v>
      </c>
      <c r="L26" s="70">
        <f>+H26-K26</f>
        <v>0</v>
      </c>
    </row>
    <row r="27" spans="2:14" ht="15" hidden="1" customHeight="1" x14ac:dyDescent="0.2">
      <c r="B27" s="119" t="s">
        <v>739</v>
      </c>
      <c r="C27" s="120" t="s">
        <v>740</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c r="M27" s="111"/>
    </row>
    <row r="28" spans="2:14" ht="15" hidden="1" customHeight="1" x14ac:dyDescent="0.2">
      <c r="B28" s="115" t="s">
        <v>741</v>
      </c>
      <c r="C28" s="116" t="s">
        <v>742</v>
      </c>
      <c r="D28" s="20">
        <v>0</v>
      </c>
      <c r="E28" s="20">
        <v>0</v>
      </c>
      <c r="F28" s="20">
        <v>0</v>
      </c>
      <c r="G28" s="20">
        <v>0</v>
      </c>
      <c r="H28" s="20">
        <f>+D28+E28+F28-G28</f>
        <v>0</v>
      </c>
      <c r="I28" s="20">
        <v>0</v>
      </c>
      <c r="J28" s="20">
        <v>0</v>
      </c>
      <c r="K28" s="20">
        <f>+I28+J28</f>
        <v>0</v>
      </c>
      <c r="L28" s="20">
        <f>+H28-K28</f>
        <v>0</v>
      </c>
      <c r="M28" s="111"/>
    </row>
    <row r="29" spans="2:14" ht="15" hidden="1" customHeight="1" x14ac:dyDescent="0.2">
      <c r="B29" s="115" t="s">
        <v>743</v>
      </c>
      <c r="C29" s="116" t="s">
        <v>744</v>
      </c>
      <c r="D29" s="20">
        <v>0</v>
      </c>
      <c r="E29" s="20">
        <v>0</v>
      </c>
      <c r="F29" s="20">
        <v>0</v>
      </c>
      <c r="G29" s="20">
        <v>0</v>
      </c>
      <c r="H29" s="20">
        <f>+D29+E29+F29-G29</f>
        <v>0</v>
      </c>
      <c r="I29" s="20">
        <v>0</v>
      </c>
      <c r="J29" s="20">
        <v>0</v>
      </c>
      <c r="K29" s="20">
        <f>+I29+J29</f>
        <v>0</v>
      </c>
      <c r="L29" s="20">
        <f>+H29-K29</f>
        <v>0</v>
      </c>
      <c r="M29" s="111"/>
    </row>
    <row r="30" spans="2:14" s="112" customFormat="1" ht="15" customHeight="1" x14ac:dyDescent="0.2">
      <c r="B30" s="113" t="s">
        <v>745</v>
      </c>
      <c r="C30" s="114" t="s">
        <v>746</v>
      </c>
      <c r="D30" s="67">
        <f>SUM(D31:D33)</f>
        <v>480000</v>
      </c>
      <c r="E30" s="67">
        <f t="shared" ref="E30:L30" si="9">SUM(E31:E33)</f>
        <v>0</v>
      </c>
      <c r="F30" s="67">
        <f t="shared" si="9"/>
        <v>0</v>
      </c>
      <c r="G30" s="67">
        <f t="shared" si="9"/>
        <v>0</v>
      </c>
      <c r="H30" s="67">
        <f t="shared" si="9"/>
        <v>480000</v>
      </c>
      <c r="I30" s="67">
        <f t="shared" si="9"/>
        <v>0</v>
      </c>
      <c r="J30" s="67">
        <f t="shared" si="9"/>
        <v>0</v>
      </c>
      <c r="K30" s="67">
        <f t="shared" si="9"/>
        <v>0</v>
      </c>
      <c r="L30" s="67">
        <f t="shared" si="9"/>
        <v>480000</v>
      </c>
      <c r="M30" s="110"/>
    </row>
    <row r="31" spans="2:14" s="112" customFormat="1" ht="15" customHeight="1" x14ac:dyDescent="0.2">
      <c r="B31" s="117" t="s">
        <v>747</v>
      </c>
      <c r="C31" s="118" t="s">
        <v>748</v>
      </c>
      <c r="D31" s="70">
        <f>+'[1]Programa III-Campaña Resid Soli'!$D$31</f>
        <v>300000</v>
      </c>
      <c r="E31" s="70">
        <v>0</v>
      </c>
      <c r="F31" s="70">
        <v>0</v>
      </c>
      <c r="G31" s="70">
        <v>0</v>
      </c>
      <c r="H31" s="70">
        <f>+D31+E31+F31-G31</f>
        <v>300000</v>
      </c>
      <c r="I31" s="70">
        <f>+'[19]III-06-02 CAMPAÑA RESID SÓLIDOS'!$K$31</f>
        <v>0</v>
      </c>
      <c r="J31" s="70">
        <v>0</v>
      </c>
      <c r="K31" s="70">
        <f>+I31+J31</f>
        <v>0</v>
      </c>
      <c r="L31" s="70">
        <f>+H31-K31</f>
        <v>300000</v>
      </c>
      <c r="M31" s="110">
        <v>0</v>
      </c>
      <c r="N31" s="140">
        <f>+K31-M31</f>
        <v>0</v>
      </c>
    </row>
    <row r="32" spans="2:14" s="112" customFormat="1" ht="15" customHeight="1" x14ac:dyDescent="0.2">
      <c r="B32" s="117" t="s">
        <v>749</v>
      </c>
      <c r="C32" s="118" t="s">
        <v>750</v>
      </c>
      <c r="D32" s="70">
        <f>+'[1]Programa III-Campaña Resid Soli'!$D$32</f>
        <v>180000</v>
      </c>
      <c r="E32" s="70">
        <v>0</v>
      </c>
      <c r="F32" s="70">
        <v>0</v>
      </c>
      <c r="G32" s="70">
        <v>0</v>
      </c>
      <c r="H32" s="70">
        <f>+D32+E32+F32-G32</f>
        <v>180000</v>
      </c>
      <c r="I32" s="70">
        <f>+'[19]III-06-02 CAMPAÑA RESID SÓLIDOS'!$K$32</f>
        <v>0</v>
      </c>
      <c r="J32" s="70">
        <v>0</v>
      </c>
      <c r="K32" s="70">
        <f>+I32+J32</f>
        <v>0</v>
      </c>
      <c r="L32" s="70">
        <f>+H32-K32</f>
        <v>180000</v>
      </c>
      <c r="M32" s="110">
        <v>0</v>
      </c>
      <c r="N32" s="140">
        <f>+K32-M32</f>
        <v>0</v>
      </c>
    </row>
    <row r="33" spans="2:14" ht="15" hidden="1" customHeight="1" x14ac:dyDescent="0.2">
      <c r="B33" s="116" t="s">
        <v>751</v>
      </c>
      <c r="C33" s="111" t="s">
        <v>752</v>
      </c>
      <c r="D33" s="20">
        <v>0</v>
      </c>
      <c r="E33" s="20">
        <v>0</v>
      </c>
      <c r="F33" s="20">
        <v>0</v>
      </c>
      <c r="G33" s="20">
        <v>0</v>
      </c>
      <c r="H33" s="20">
        <f>+D33+E33+F33-G33</f>
        <v>0</v>
      </c>
      <c r="I33" s="20">
        <v>0</v>
      </c>
      <c r="J33" s="20">
        <v>0</v>
      </c>
      <c r="K33" s="20">
        <f>+I33+J33</f>
        <v>0</v>
      </c>
      <c r="L33" s="20">
        <f>+H33-K33</f>
        <v>0</v>
      </c>
      <c r="M33" s="111"/>
    </row>
    <row r="34" spans="2:14" s="112" customFormat="1" ht="15" hidden="1" customHeight="1" x14ac:dyDescent="0.2">
      <c r="B34" s="113" t="s">
        <v>753</v>
      </c>
      <c r="C34" s="114" t="s">
        <v>754</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4"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4" s="112" customFormat="1" ht="15" hidden="1" customHeight="1" x14ac:dyDescent="0.2">
      <c r="B36" s="118" t="s">
        <v>879</v>
      </c>
      <c r="C36" s="118" t="s">
        <v>880</v>
      </c>
      <c r="D36" s="70">
        <v>0</v>
      </c>
      <c r="E36" s="70">
        <v>0</v>
      </c>
      <c r="F36" s="70">
        <v>0</v>
      </c>
      <c r="G36" s="70">
        <v>0</v>
      </c>
      <c r="H36" s="70">
        <f>+D36+E36+F36-G36</f>
        <v>0</v>
      </c>
      <c r="I36" s="70">
        <v>0</v>
      </c>
      <c r="J36" s="70">
        <v>0</v>
      </c>
      <c r="K36" s="70">
        <f>+I36+J36</f>
        <v>0</v>
      </c>
      <c r="L36" s="70">
        <f>+H36-K36</f>
        <v>0</v>
      </c>
    </row>
    <row r="37" spans="2:14"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4" s="112" customFormat="1" ht="15" hidden="1" customHeight="1" x14ac:dyDescent="0.2">
      <c r="B38" s="113" t="s">
        <v>873</v>
      </c>
      <c r="C38" s="114" t="s">
        <v>921</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4"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4" s="112" customFormat="1" ht="15" hidden="1" customHeight="1" x14ac:dyDescent="0.2">
      <c r="B40" s="117" t="s">
        <v>922</v>
      </c>
      <c r="C40" s="118" t="s">
        <v>923</v>
      </c>
      <c r="D40" s="70">
        <v>0</v>
      </c>
      <c r="E40" s="70">
        <v>0</v>
      </c>
      <c r="F40" s="70">
        <v>0</v>
      </c>
      <c r="G40" s="70">
        <v>0</v>
      </c>
      <c r="H40" s="70">
        <f>+D40+E40+F40-G40</f>
        <v>0</v>
      </c>
      <c r="I40" s="70">
        <v>0</v>
      </c>
      <c r="J40" s="70">
        <v>0</v>
      </c>
      <c r="K40" s="70">
        <f>+I40+J40</f>
        <v>0</v>
      </c>
      <c r="L40" s="70">
        <f>+H40-K40</f>
        <v>0</v>
      </c>
    </row>
    <row r="41" spans="2:14" s="112" customFormat="1" ht="15" hidden="1" customHeight="1" x14ac:dyDescent="0.2">
      <c r="B41" s="113" t="s">
        <v>759</v>
      </c>
      <c r="C41" s="114" t="s">
        <v>760</v>
      </c>
      <c r="D41" s="67">
        <f t="shared" ref="D41:L41" si="12">+D42</f>
        <v>0</v>
      </c>
      <c r="E41" s="67">
        <f t="shared" si="12"/>
        <v>0</v>
      </c>
      <c r="F41" s="67">
        <f t="shared" si="12"/>
        <v>0</v>
      </c>
      <c r="G41" s="67">
        <f t="shared" si="12"/>
        <v>0</v>
      </c>
      <c r="H41" s="67">
        <f t="shared" si="12"/>
        <v>0</v>
      </c>
      <c r="I41" s="67">
        <f t="shared" si="12"/>
        <v>0</v>
      </c>
      <c r="J41" s="67">
        <f t="shared" si="12"/>
        <v>0</v>
      </c>
      <c r="K41" s="67">
        <f t="shared" si="12"/>
        <v>0</v>
      </c>
      <c r="L41" s="67">
        <f t="shared" si="12"/>
        <v>0</v>
      </c>
    </row>
    <row r="42" spans="2:14" s="112" customFormat="1" ht="15" hidden="1" customHeight="1" x14ac:dyDescent="0.2">
      <c r="B42" s="117" t="s">
        <v>761</v>
      </c>
      <c r="C42" s="118" t="s">
        <v>762</v>
      </c>
      <c r="D42" s="70">
        <v>0</v>
      </c>
      <c r="E42" s="70">
        <v>0</v>
      </c>
      <c r="F42" s="70">
        <v>0</v>
      </c>
      <c r="G42" s="70">
        <v>0</v>
      </c>
      <c r="H42" s="70">
        <f>+D42+E42+F42-G42</f>
        <v>0</v>
      </c>
      <c r="I42" s="70">
        <v>0</v>
      </c>
      <c r="J42" s="70">
        <v>0</v>
      </c>
      <c r="K42" s="70">
        <f>+I42+J42</f>
        <v>0</v>
      </c>
      <c r="L42" s="70">
        <f>+H42-K42</f>
        <v>0</v>
      </c>
    </row>
    <row r="43" spans="2:14" s="112" customFormat="1" ht="15" customHeight="1" x14ac:dyDescent="0.2">
      <c r="B43" s="113" t="s">
        <v>763</v>
      </c>
      <c r="C43" s="114" t="s">
        <v>764</v>
      </c>
      <c r="D43" s="67">
        <f t="shared" ref="D43:L43" si="13">+D44</f>
        <v>5000000</v>
      </c>
      <c r="E43" s="67">
        <f t="shared" si="13"/>
        <v>0</v>
      </c>
      <c r="F43" s="67">
        <f t="shared" si="13"/>
        <v>0</v>
      </c>
      <c r="G43" s="67">
        <f t="shared" si="13"/>
        <v>0</v>
      </c>
      <c r="H43" s="67">
        <f t="shared" si="13"/>
        <v>5000000</v>
      </c>
      <c r="I43" s="67">
        <f t="shared" si="13"/>
        <v>0</v>
      </c>
      <c r="J43" s="67">
        <f t="shared" si="13"/>
        <v>0</v>
      </c>
      <c r="K43" s="67">
        <f t="shared" si="13"/>
        <v>0</v>
      </c>
      <c r="L43" s="67">
        <f t="shared" si="13"/>
        <v>5000000</v>
      </c>
      <c r="M43" s="110"/>
    </row>
    <row r="44" spans="2:14" s="112" customFormat="1" ht="15" customHeight="1" x14ac:dyDescent="0.2">
      <c r="B44" s="117" t="s">
        <v>765</v>
      </c>
      <c r="C44" s="118" t="s">
        <v>766</v>
      </c>
      <c r="D44" s="70">
        <f>+'[1]Programa III-Campaña Resid Soli'!$D$43</f>
        <v>5000000</v>
      </c>
      <c r="E44" s="70">
        <v>0</v>
      </c>
      <c r="F44" s="70">
        <v>0</v>
      </c>
      <c r="G44" s="70">
        <v>0</v>
      </c>
      <c r="H44" s="70">
        <f>+D44+E44+F44-G44</f>
        <v>5000000</v>
      </c>
      <c r="I44" s="70">
        <v>0</v>
      </c>
      <c r="J44" s="70">
        <v>0</v>
      </c>
      <c r="K44" s="70">
        <f>+I44+J44</f>
        <v>0</v>
      </c>
      <c r="L44" s="70">
        <f>+H44-K44</f>
        <v>5000000</v>
      </c>
      <c r="M44" s="110">
        <v>0</v>
      </c>
      <c r="N44" s="140">
        <f>+K44-M44</f>
        <v>0</v>
      </c>
    </row>
    <row r="45" spans="2:14"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4" s="112" customFormat="1" ht="15" hidden="1" customHeight="1" x14ac:dyDescent="0.2">
      <c r="B46" s="118" t="s">
        <v>883</v>
      </c>
      <c r="C46" s="118" t="s">
        <v>931</v>
      </c>
      <c r="D46" s="70">
        <v>0</v>
      </c>
      <c r="E46" s="70">
        <v>0</v>
      </c>
      <c r="F46" s="70">
        <v>0</v>
      </c>
      <c r="G46" s="70">
        <v>0</v>
      </c>
      <c r="H46" s="70">
        <f>+D46+E46+F46-G46</f>
        <v>0</v>
      </c>
      <c r="I46" s="70">
        <v>0</v>
      </c>
      <c r="J46" s="70">
        <v>0</v>
      </c>
      <c r="K46" s="70">
        <f t="shared" ref="K46:K54" si="15">+I46+J46</f>
        <v>0</v>
      </c>
      <c r="L46" s="70">
        <f t="shared" ref="L46:L54" si="16">+H46-K46</f>
        <v>0</v>
      </c>
    </row>
    <row r="47" spans="2:14"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4" ht="15" hidden="1" customHeight="1" x14ac:dyDescent="0.2">
      <c r="B48" s="116" t="s">
        <v>769</v>
      </c>
      <c r="C48" s="116" t="s">
        <v>770</v>
      </c>
      <c r="D48" s="20">
        <v>0</v>
      </c>
      <c r="E48" s="20">
        <v>0</v>
      </c>
      <c r="F48" s="20"/>
      <c r="G48" s="20">
        <v>0</v>
      </c>
      <c r="H48" s="20">
        <f>+D48+E48+F48-G48</f>
        <v>0</v>
      </c>
      <c r="I48" s="20">
        <v>0</v>
      </c>
      <c r="J48" s="20">
        <v>0</v>
      </c>
      <c r="K48" s="20">
        <f t="shared" si="15"/>
        <v>0</v>
      </c>
      <c r="L48" s="20">
        <f t="shared" si="16"/>
        <v>0</v>
      </c>
      <c r="M48" s="111"/>
    </row>
    <row r="49" spans="2:13" ht="15" hidden="1" customHeight="1" x14ac:dyDescent="0.2">
      <c r="B49" s="116" t="s">
        <v>771</v>
      </c>
      <c r="C49" s="116" t="s">
        <v>772</v>
      </c>
      <c r="D49" s="20">
        <v>0</v>
      </c>
      <c r="E49" s="20">
        <v>0</v>
      </c>
      <c r="F49" s="20">
        <v>0</v>
      </c>
      <c r="G49" s="20">
        <v>0</v>
      </c>
      <c r="H49" s="20">
        <f>+D49+E49+F49-G49</f>
        <v>0</v>
      </c>
      <c r="I49" s="20">
        <v>0</v>
      </c>
      <c r="J49" s="20">
        <v>0</v>
      </c>
      <c r="K49" s="20">
        <f t="shared" si="15"/>
        <v>0</v>
      </c>
      <c r="L49" s="20">
        <f t="shared" si="16"/>
        <v>0</v>
      </c>
      <c r="M49" s="111"/>
    </row>
    <row r="50" spans="2:13" ht="15" hidden="1" customHeight="1" x14ac:dyDescent="0.2">
      <c r="B50" s="119" t="s">
        <v>773</v>
      </c>
      <c r="C50" s="120" t="s">
        <v>774</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c r="M50" s="111"/>
    </row>
    <row r="51" spans="2:13" ht="15" hidden="1" customHeight="1" x14ac:dyDescent="0.2">
      <c r="B51" s="115" t="s">
        <v>775</v>
      </c>
      <c r="C51" s="116" t="s">
        <v>776</v>
      </c>
      <c r="D51" s="20">
        <v>0</v>
      </c>
      <c r="E51" s="20">
        <v>0</v>
      </c>
      <c r="F51" s="20">
        <v>0</v>
      </c>
      <c r="G51" s="20">
        <v>0</v>
      </c>
      <c r="H51" s="20">
        <f>+D51+E51+F51-G51</f>
        <v>0</v>
      </c>
      <c r="I51" s="20">
        <v>0</v>
      </c>
      <c r="J51" s="20">
        <v>0</v>
      </c>
      <c r="K51" s="20">
        <f t="shared" si="15"/>
        <v>0</v>
      </c>
      <c r="L51" s="20">
        <f t="shared" si="16"/>
        <v>0</v>
      </c>
      <c r="M51" s="111"/>
    </row>
    <row r="52" spans="2:13" ht="15" hidden="1" customHeight="1" x14ac:dyDescent="0.2">
      <c r="B52" s="119" t="s">
        <v>777</v>
      </c>
      <c r="C52" s="120" t="s">
        <v>778</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c r="M52" s="111"/>
    </row>
    <row r="53" spans="2:13" ht="15" hidden="1" customHeight="1" x14ac:dyDescent="0.2">
      <c r="B53" s="115" t="s">
        <v>779</v>
      </c>
      <c r="C53" s="116" t="s">
        <v>780</v>
      </c>
      <c r="D53" s="20">
        <v>0</v>
      </c>
      <c r="E53" s="20">
        <v>0</v>
      </c>
      <c r="F53" s="20">
        <v>0</v>
      </c>
      <c r="G53" s="20">
        <v>0</v>
      </c>
      <c r="H53" s="20">
        <f>+D53+E53+F53-G53</f>
        <v>0</v>
      </c>
      <c r="I53" s="20">
        <v>0</v>
      </c>
      <c r="J53" s="20">
        <v>0</v>
      </c>
      <c r="K53" s="20">
        <f t="shared" si="15"/>
        <v>0</v>
      </c>
      <c r="L53" s="20">
        <f t="shared" si="16"/>
        <v>0</v>
      </c>
      <c r="M53" s="111"/>
    </row>
    <row r="54" spans="2:13" ht="15" hidden="1" customHeight="1" x14ac:dyDescent="0.2">
      <c r="B54" s="115" t="s">
        <v>781</v>
      </c>
      <c r="C54" s="116" t="s">
        <v>782</v>
      </c>
      <c r="D54" s="20">
        <v>0</v>
      </c>
      <c r="E54" s="20">
        <v>0</v>
      </c>
      <c r="F54" s="20">
        <v>0</v>
      </c>
      <c r="G54" s="20">
        <v>0</v>
      </c>
      <c r="H54" s="20">
        <f>+D54+E54+F54-G54</f>
        <v>0</v>
      </c>
      <c r="I54" s="20">
        <v>0</v>
      </c>
      <c r="J54" s="20">
        <v>0</v>
      </c>
      <c r="K54" s="20">
        <f t="shared" si="15"/>
        <v>0</v>
      </c>
      <c r="L54" s="20">
        <f t="shared" si="16"/>
        <v>0</v>
      </c>
      <c r="M54" s="111"/>
    </row>
    <row r="55" spans="2:13" s="112" customFormat="1" ht="15" customHeight="1" x14ac:dyDescent="0.2">
      <c r="B55" s="113" t="s">
        <v>783</v>
      </c>
      <c r="C55" s="114" t="s">
        <v>784</v>
      </c>
      <c r="D55" s="67">
        <f t="shared" ref="D55:L55" si="19">+D56+D60+D68+D71</f>
        <v>1600000</v>
      </c>
      <c r="E55" s="67">
        <f t="shared" si="19"/>
        <v>0</v>
      </c>
      <c r="F55" s="67">
        <f t="shared" si="19"/>
        <v>0</v>
      </c>
      <c r="G55" s="67">
        <f t="shared" si="19"/>
        <v>0</v>
      </c>
      <c r="H55" s="67">
        <f t="shared" si="19"/>
        <v>1600000</v>
      </c>
      <c r="I55" s="67">
        <f t="shared" si="19"/>
        <v>0</v>
      </c>
      <c r="J55" s="67">
        <f t="shared" si="19"/>
        <v>0</v>
      </c>
      <c r="K55" s="67">
        <f t="shared" si="19"/>
        <v>0</v>
      </c>
      <c r="L55" s="67">
        <f t="shared" si="19"/>
        <v>1600000</v>
      </c>
      <c r="M55" s="110"/>
    </row>
    <row r="56" spans="2:13" s="112" customFormat="1" ht="15" hidden="1" customHeight="1" x14ac:dyDescent="0.2">
      <c r="B56" s="113" t="s">
        <v>785</v>
      </c>
      <c r="C56" s="114" t="s">
        <v>786</v>
      </c>
      <c r="D56" s="67">
        <f>SUM(D57:D59)</f>
        <v>0</v>
      </c>
      <c r="E56" s="67">
        <f t="shared" ref="E56:L56" si="20">SUM(E57:E59)</f>
        <v>0</v>
      </c>
      <c r="F56" s="67">
        <f t="shared" si="20"/>
        <v>0</v>
      </c>
      <c r="G56" s="67">
        <f t="shared" si="20"/>
        <v>0</v>
      </c>
      <c r="H56" s="67">
        <f t="shared" si="20"/>
        <v>0</v>
      </c>
      <c r="I56" s="67">
        <f t="shared" si="20"/>
        <v>0</v>
      </c>
      <c r="J56" s="67">
        <f t="shared" si="20"/>
        <v>0</v>
      </c>
      <c r="K56" s="67">
        <f t="shared" si="20"/>
        <v>0</v>
      </c>
      <c r="L56" s="67">
        <f t="shared" si="20"/>
        <v>0</v>
      </c>
    </row>
    <row r="57" spans="2:13" s="112" customFormat="1" ht="15" hidden="1" customHeight="1" x14ac:dyDescent="0.2">
      <c r="B57" s="117" t="s">
        <v>787</v>
      </c>
      <c r="C57" s="118" t="s">
        <v>788</v>
      </c>
      <c r="D57" s="70">
        <v>0</v>
      </c>
      <c r="E57" s="70">
        <v>0</v>
      </c>
      <c r="F57" s="70">
        <v>0</v>
      </c>
      <c r="G57" s="70">
        <v>0</v>
      </c>
      <c r="H57" s="70">
        <f>+D57+E57+F57-G57</f>
        <v>0</v>
      </c>
      <c r="I57" s="70">
        <v>0</v>
      </c>
      <c r="J57" s="70">
        <v>0</v>
      </c>
      <c r="K57" s="70">
        <f>+I57+J57</f>
        <v>0</v>
      </c>
      <c r="L57" s="70">
        <f>+H57-K57</f>
        <v>0</v>
      </c>
    </row>
    <row r="58" spans="2:13" s="112" customFormat="1" ht="15" hidden="1" customHeight="1" x14ac:dyDescent="0.2">
      <c r="B58" s="118" t="s">
        <v>789</v>
      </c>
      <c r="C58" s="118" t="s">
        <v>790</v>
      </c>
      <c r="D58" s="70">
        <v>0</v>
      </c>
      <c r="E58" s="70">
        <v>0</v>
      </c>
      <c r="F58" s="70">
        <v>0</v>
      </c>
      <c r="G58" s="70">
        <v>0</v>
      </c>
      <c r="H58" s="70">
        <f>+D58+E58+F58-G58</f>
        <v>0</v>
      </c>
      <c r="I58" s="70">
        <v>0</v>
      </c>
      <c r="J58" s="70">
        <v>0</v>
      </c>
      <c r="K58" s="70">
        <f>+I58+J58</f>
        <v>0</v>
      </c>
      <c r="L58" s="70">
        <f>+H58-K58</f>
        <v>0</v>
      </c>
    </row>
    <row r="59" spans="2:13" s="112" customFormat="1" ht="15" hidden="1" customHeight="1" x14ac:dyDescent="0.2">
      <c r="B59" s="118" t="s">
        <v>791</v>
      </c>
      <c r="C59" s="118" t="s">
        <v>792</v>
      </c>
      <c r="D59" s="70">
        <v>0</v>
      </c>
      <c r="E59" s="70">
        <v>0</v>
      </c>
      <c r="F59" s="70">
        <v>0</v>
      </c>
      <c r="G59" s="70">
        <v>0</v>
      </c>
      <c r="H59" s="70">
        <f>+D59+E59+F59-G59</f>
        <v>0</v>
      </c>
      <c r="I59" s="70">
        <v>0</v>
      </c>
      <c r="J59" s="70">
        <v>0</v>
      </c>
      <c r="K59" s="70">
        <f>+I59+J59</f>
        <v>0</v>
      </c>
      <c r="L59" s="70">
        <f>+H59-K59</f>
        <v>0</v>
      </c>
    </row>
    <row r="60" spans="2:13" s="112" customFormat="1" ht="15" hidden="1" customHeight="1" x14ac:dyDescent="0.2">
      <c r="B60" s="122" t="s">
        <v>793</v>
      </c>
      <c r="C60" s="114" t="s">
        <v>794</v>
      </c>
      <c r="D60" s="67">
        <f>SUM(D61:D67)</f>
        <v>0</v>
      </c>
      <c r="E60" s="67">
        <f t="shared" ref="E60:L60" si="21">SUM(E61:E67)</f>
        <v>0</v>
      </c>
      <c r="F60" s="67">
        <f t="shared" si="21"/>
        <v>0</v>
      </c>
      <c r="G60" s="67">
        <f t="shared" si="21"/>
        <v>0</v>
      </c>
      <c r="H60" s="67">
        <f t="shared" si="21"/>
        <v>0</v>
      </c>
      <c r="I60" s="67">
        <f t="shared" si="21"/>
        <v>0</v>
      </c>
      <c r="J60" s="67">
        <f t="shared" si="21"/>
        <v>0</v>
      </c>
      <c r="K60" s="67">
        <f t="shared" si="21"/>
        <v>0</v>
      </c>
      <c r="L60" s="67">
        <f t="shared" si="21"/>
        <v>0</v>
      </c>
    </row>
    <row r="61" spans="2:13" s="112" customFormat="1" ht="15" hidden="1" customHeight="1" x14ac:dyDescent="0.2">
      <c r="B61" s="123" t="s">
        <v>795</v>
      </c>
      <c r="C61" s="118" t="s">
        <v>796</v>
      </c>
      <c r="D61" s="70">
        <v>0</v>
      </c>
      <c r="E61" s="70">
        <v>0</v>
      </c>
      <c r="F61" s="70">
        <v>0</v>
      </c>
      <c r="G61" s="70">
        <v>0</v>
      </c>
      <c r="H61" s="70">
        <f t="shared" ref="H61:H67" si="22">+D61+E61+F61-G61</f>
        <v>0</v>
      </c>
      <c r="I61" s="70">
        <v>0</v>
      </c>
      <c r="J61" s="70">
        <v>0</v>
      </c>
      <c r="K61" s="70">
        <f t="shared" ref="K61:K70" si="23">+I61+J61</f>
        <v>0</v>
      </c>
      <c r="L61" s="70">
        <f t="shared" ref="L61:L70" si="24">+H61-K61</f>
        <v>0</v>
      </c>
    </row>
    <row r="62" spans="2:13" s="112" customFormat="1" ht="15" hidden="1" customHeight="1" x14ac:dyDescent="0.2">
      <c r="B62" s="123" t="s">
        <v>797</v>
      </c>
      <c r="C62" s="118" t="s">
        <v>798</v>
      </c>
      <c r="D62" s="70">
        <v>0</v>
      </c>
      <c r="E62" s="70">
        <v>0</v>
      </c>
      <c r="F62" s="70">
        <v>0</v>
      </c>
      <c r="G62" s="70">
        <v>0</v>
      </c>
      <c r="H62" s="70">
        <f t="shared" si="22"/>
        <v>0</v>
      </c>
      <c r="I62" s="70">
        <v>0</v>
      </c>
      <c r="J62" s="70">
        <v>0</v>
      </c>
      <c r="K62" s="70">
        <f t="shared" si="23"/>
        <v>0</v>
      </c>
      <c r="L62" s="70">
        <f t="shared" si="24"/>
        <v>0</v>
      </c>
    </row>
    <row r="63" spans="2:13" s="112" customFormat="1" ht="15" hidden="1" customHeight="1" x14ac:dyDescent="0.2">
      <c r="B63" s="123" t="s">
        <v>932</v>
      </c>
      <c r="C63" s="118" t="s">
        <v>933</v>
      </c>
      <c r="D63" s="70">
        <v>0</v>
      </c>
      <c r="E63" s="70">
        <v>0</v>
      </c>
      <c r="F63" s="70">
        <v>0</v>
      </c>
      <c r="G63" s="70">
        <v>0</v>
      </c>
      <c r="H63" s="70">
        <f t="shared" si="22"/>
        <v>0</v>
      </c>
      <c r="I63" s="70">
        <v>0</v>
      </c>
      <c r="J63" s="70">
        <v>0</v>
      </c>
      <c r="K63" s="70">
        <f t="shared" si="23"/>
        <v>0</v>
      </c>
      <c r="L63" s="70">
        <f t="shared" si="24"/>
        <v>0</v>
      </c>
    </row>
    <row r="64" spans="2:13"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4" s="112" customFormat="1" ht="15" hidden="1" customHeight="1" x14ac:dyDescent="0.2">
      <c r="B65" s="123" t="s">
        <v>934</v>
      </c>
      <c r="C65" s="118" t="s">
        <v>935</v>
      </c>
      <c r="D65" s="70">
        <v>0</v>
      </c>
      <c r="E65" s="70">
        <v>0</v>
      </c>
      <c r="F65" s="70">
        <v>0</v>
      </c>
      <c r="G65" s="70">
        <v>0</v>
      </c>
      <c r="H65" s="70">
        <f t="shared" si="22"/>
        <v>0</v>
      </c>
      <c r="I65" s="70">
        <v>0</v>
      </c>
      <c r="J65" s="70">
        <v>0</v>
      </c>
      <c r="K65" s="70">
        <f t="shared" si="23"/>
        <v>0</v>
      </c>
      <c r="L65" s="70">
        <f t="shared" si="24"/>
        <v>0</v>
      </c>
    </row>
    <row r="66" spans="2:14" s="112" customFormat="1" ht="15" hidden="1" customHeight="1" x14ac:dyDescent="0.2">
      <c r="B66" s="123" t="s">
        <v>801</v>
      </c>
      <c r="C66" s="118" t="s">
        <v>802</v>
      </c>
      <c r="D66" s="70">
        <v>0</v>
      </c>
      <c r="E66" s="70">
        <v>0</v>
      </c>
      <c r="F66" s="70">
        <v>0</v>
      </c>
      <c r="G66" s="70">
        <v>0</v>
      </c>
      <c r="H66" s="70">
        <f t="shared" si="22"/>
        <v>0</v>
      </c>
      <c r="I66" s="70">
        <v>0</v>
      </c>
      <c r="J66" s="70">
        <v>0</v>
      </c>
      <c r="K66" s="70">
        <f t="shared" si="23"/>
        <v>0</v>
      </c>
      <c r="L66" s="70">
        <f t="shared" si="24"/>
        <v>0</v>
      </c>
    </row>
    <row r="67" spans="2:14" s="112" customFormat="1" ht="15" hidden="1" customHeight="1" x14ac:dyDescent="0.2">
      <c r="B67" s="123" t="s">
        <v>803</v>
      </c>
      <c r="C67" s="118" t="s">
        <v>804</v>
      </c>
      <c r="D67" s="70">
        <v>0</v>
      </c>
      <c r="E67" s="70">
        <v>0</v>
      </c>
      <c r="F67" s="70">
        <v>0</v>
      </c>
      <c r="G67" s="70">
        <v>0</v>
      </c>
      <c r="H67" s="70">
        <f t="shared" si="22"/>
        <v>0</v>
      </c>
      <c r="I67" s="70">
        <v>0</v>
      </c>
      <c r="J67" s="70">
        <v>0</v>
      </c>
      <c r="K67" s="70">
        <f t="shared" si="23"/>
        <v>0</v>
      </c>
      <c r="L67" s="70">
        <f t="shared" si="24"/>
        <v>0</v>
      </c>
    </row>
    <row r="68" spans="2:14" ht="15" hidden="1" customHeight="1" x14ac:dyDescent="0.2">
      <c r="B68" s="124" t="s">
        <v>805</v>
      </c>
      <c r="C68" s="120" t="s">
        <v>806</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c r="M68" s="111"/>
    </row>
    <row r="69" spans="2:14" ht="15" hidden="1" customHeight="1" x14ac:dyDescent="0.2">
      <c r="B69" s="125" t="s">
        <v>807</v>
      </c>
      <c r="C69" s="116" t="s">
        <v>808</v>
      </c>
      <c r="D69" s="20">
        <v>0</v>
      </c>
      <c r="E69" s="20">
        <v>0</v>
      </c>
      <c r="F69" s="20">
        <v>0</v>
      </c>
      <c r="G69" s="20">
        <v>0</v>
      </c>
      <c r="H69" s="20">
        <f>+D69+E69+F69-G69</f>
        <v>0</v>
      </c>
      <c r="I69" s="20">
        <v>0</v>
      </c>
      <c r="J69" s="20">
        <v>0</v>
      </c>
      <c r="K69" s="20">
        <f t="shared" si="23"/>
        <v>0</v>
      </c>
      <c r="L69" s="20">
        <f t="shared" si="24"/>
        <v>0</v>
      </c>
      <c r="M69" s="111"/>
    </row>
    <row r="70" spans="2:14" ht="15" hidden="1" customHeight="1" x14ac:dyDescent="0.2">
      <c r="B70" s="125" t="s">
        <v>809</v>
      </c>
      <c r="C70" s="116" t="s">
        <v>810</v>
      </c>
      <c r="D70" s="20">
        <v>0</v>
      </c>
      <c r="E70" s="20">
        <v>0</v>
      </c>
      <c r="F70" s="20">
        <v>0</v>
      </c>
      <c r="G70" s="20">
        <v>0</v>
      </c>
      <c r="H70" s="20">
        <f>+D70+E70+F70-G70</f>
        <v>0</v>
      </c>
      <c r="I70" s="20">
        <v>0</v>
      </c>
      <c r="J70" s="20">
        <v>0</v>
      </c>
      <c r="K70" s="20">
        <f t="shared" si="23"/>
        <v>0</v>
      </c>
      <c r="L70" s="20">
        <f t="shared" si="24"/>
        <v>0</v>
      </c>
      <c r="M70" s="111"/>
    </row>
    <row r="71" spans="2:14" s="112" customFormat="1" ht="15" customHeight="1" x14ac:dyDescent="0.2">
      <c r="B71" s="122" t="s">
        <v>811</v>
      </c>
      <c r="C71" s="114" t="s">
        <v>812</v>
      </c>
      <c r="D71" s="67">
        <f>SUM(D72:D77)</f>
        <v>1600000</v>
      </c>
      <c r="E71" s="67">
        <f t="shared" ref="E71:L71" si="26">SUM(E72:E77)</f>
        <v>0</v>
      </c>
      <c r="F71" s="67">
        <f t="shared" si="26"/>
        <v>0</v>
      </c>
      <c r="G71" s="67">
        <f t="shared" si="26"/>
        <v>0</v>
      </c>
      <c r="H71" s="67">
        <f t="shared" si="26"/>
        <v>1600000</v>
      </c>
      <c r="I71" s="67">
        <f t="shared" si="26"/>
        <v>0</v>
      </c>
      <c r="J71" s="67">
        <f t="shared" si="26"/>
        <v>0</v>
      </c>
      <c r="K71" s="67">
        <f t="shared" si="26"/>
        <v>0</v>
      </c>
      <c r="L71" s="67">
        <f t="shared" si="26"/>
        <v>1600000</v>
      </c>
      <c r="M71" s="110"/>
    </row>
    <row r="72" spans="2:14" ht="15" hidden="1" customHeight="1" x14ac:dyDescent="0.2">
      <c r="B72" s="126" t="s">
        <v>813</v>
      </c>
      <c r="C72" s="116" t="s">
        <v>814</v>
      </c>
      <c r="D72" s="20">
        <v>0</v>
      </c>
      <c r="E72" s="20">
        <v>0</v>
      </c>
      <c r="F72" s="20">
        <v>0</v>
      </c>
      <c r="G72" s="20">
        <v>0</v>
      </c>
      <c r="H72" s="20">
        <f t="shared" ref="H72:H77" si="27">+D72+E72+F72-G72</f>
        <v>0</v>
      </c>
      <c r="I72" s="20">
        <v>0</v>
      </c>
      <c r="J72" s="20">
        <v>0</v>
      </c>
      <c r="K72" s="20">
        <f t="shared" ref="K72:K77" si="28">+I72+J72</f>
        <v>0</v>
      </c>
      <c r="L72" s="20">
        <f t="shared" ref="L72:L77" si="29">+H72-K72</f>
        <v>0</v>
      </c>
      <c r="M72" s="111"/>
    </row>
    <row r="73" spans="2:14" ht="15" hidden="1" customHeight="1" x14ac:dyDescent="0.2">
      <c r="B73" s="126" t="s">
        <v>815</v>
      </c>
      <c r="C73" s="116" t="s">
        <v>816</v>
      </c>
      <c r="D73" s="20">
        <v>0</v>
      </c>
      <c r="E73" s="20">
        <v>0</v>
      </c>
      <c r="F73" s="20">
        <v>0</v>
      </c>
      <c r="G73" s="20">
        <v>0</v>
      </c>
      <c r="H73" s="20">
        <f t="shared" si="27"/>
        <v>0</v>
      </c>
      <c r="I73" s="20">
        <v>0</v>
      </c>
      <c r="J73" s="20">
        <v>0</v>
      </c>
      <c r="K73" s="20">
        <f t="shared" si="28"/>
        <v>0</v>
      </c>
      <c r="L73" s="20">
        <f t="shared" si="29"/>
        <v>0</v>
      </c>
      <c r="M73" s="111"/>
    </row>
    <row r="74" spans="2:14" s="112" customFormat="1" ht="15" hidden="1" customHeight="1" x14ac:dyDescent="0.2">
      <c r="B74" s="127" t="s">
        <v>817</v>
      </c>
      <c r="C74" s="128" t="s">
        <v>818</v>
      </c>
      <c r="D74" s="72">
        <v>0</v>
      </c>
      <c r="E74" s="72">
        <v>0</v>
      </c>
      <c r="F74" s="72">
        <v>0</v>
      </c>
      <c r="G74" s="72">
        <v>0</v>
      </c>
      <c r="H74" s="72">
        <f t="shared" si="27"/>
        <v>0</v>
      </c>
      <c r="I74" s="72">
        <v>0</v>
      </c>
      <c r="J74" s="72">
        <v>0</v>
      </c>
      <c r="K74" s="70">
        <f t="shared" si="28"/>
        <v>0</v>
      </c>
      <c r="L74" s="70">
        <f t="shared" si="29"/>
        <v>0</v>
      </c>
    </row>
    <row r="75" spans="2:14" s="112" customFormat="1" ht="15" customHeight="1" x14ac:dyDescent="0.2">
      <c r="B75" s="129" t="s">
        <v>819</v>
      </c>
      <c r="C75" s="118" t="s">
        <v>820</v>
      </c>
      <c r="D75" s="70">
        <f>+'[1]Programa III-Campaña Resid Soli'!$D$70</f>
        <v>1000000</v>
      </c>
      <c r="E75" s="70">
        <v>0</v>
      </c>
      <c r="F75" s="70">
        <v>0</v>
      </c>
      <c r="G75" s="70">
        <v>0</v>
      </c>
      <c r="H75" s="70">
        <f t="shared" si="27"/>
        <v>1000000</v>
      </c>
      <c r="I75" s="70">
        <v>0</v>
      </c>
      <c r="J75" s="70">
        <v>0</v>
      </c>
      <c r="K75" s="70">
        <f t="shared" si="28"/>
        <v>0</v>
      </c>
      <c r="L75" s="70">
        <f t="shared" si="29"/>
        <v>1000000</v>
      </c>
      <c r="M75" s="110">
        <v>0</v>
      </c>
      <c r="N75" s="140">
        <f>+K75-M75</f>
        <v>0</v>
      </c>
    </row>
    <row r="76" spans="2:14" s="112" customFormat="1" ht="15" customHeight="1" x14ac:dyDescent="0.2">
      <c r="B76" s="129" t="s">
        <v>821</v>
      </c>
      <c r="C76" s="118" t="s">
        <v>822</v>
      </c>
      <c r="D76" s="70">
        <f>+'[1]Programa III-Campaña Resid Soli'!$D$71</f>
        <v>600000</v>
      </c>
      <c r="E76" s="70">
        <v>0</v>
      </c>
      <c r="F76" s="70">
        <v>0</v>
      </c>
      <c r="G76" s="70">
        <v>0</v>
      </c>
      <c r="H76" s="70">
        <f t="shared" si="27"/>
        <v>600000</v>
      </c>
      <c r="I76" s="70">
        <v>0</v>
      </c>
      <c r="J76" s="70">
        <v>0</v>
      </c>
      <c r="K76" s="70">
        <f t="shared" si="28"/>
        <v>0</v>
      </c>
      <c r="L76" s="70">
        <f t="shared" si="29"/>
        <v>600000</v>
      </c>
      <c r="M76" s="110">
        <v>0</v>
      </c>
      <c r="N76" s="140">
        <f>+K76-M76</f>
        <v>0</v>
      </c>
    </row>
    <row r="77" spans="2:14"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4" s="112" customFormat="1" ht="15" hidden="1" customHeight="1" x14ac:dyDescent="0.2">
      <c r="B78" s="113" t="s">
        <v>825</v>
      </c>
      <c r="C78" s="114" t="s">
        <v>826</v>
      </c>
      <c r="D78" s="67">
        <f t="shared" ref="D78:L78" si="30">+D79+D84</f>
        <v>0</v>
      </c>
      <c r="E78" s="67">
        <f t="shared" si="30"/>
        <v>0</v>
      </c>
      <c r="F78" s="67">
        <f t="shared" si="30"/>
        <v>0</v>
      </c>
      <c r="G78" s="67">
        <f t="shared" si="30"/>
        <v>0</v>
      </c>
      <c r="H78" s="67">
        <f t="shared" si="30"/>
        <v>0</v>
      </c>
      <c r="I78" s="67">
        <f t="shared" si="30"/>
        <v>0</v>
      </c>
      <c r="J78" s="67">
        <f t="shared" si="30"/>
        <v>0</v>
      </c>
      <c r="K78" s="67">
        <f t="shared" si="30"/>
        <v>0</v>
      </c>
      <c r="L78" s="67">
        <f t="shared" si="30"/>
        <v>0</v>
      </c>
    </row>
    <row r="79" spans="2:14" s="112" customFormat="1" ht="15" hidden="1" customHeight="1" x14ac:dyDescent="0.2">
      <c r="B79" s="113" t="s">
        <v>827</v>
      </c>
      <c r="C79" s="114" t="s">
        <v>828</v>
      </c>
      <c r="D79" s="67">
        <f>SUM(D80:D83)</f>
        <v>0</v>
      </c>
      <c r="E79" s="67">
        <f t="shared" ref="E79:L79" si="31">SUM(E80:E83)</f>
        <v>0</v>
      </c>
      <c r="F79" s="67">
        <f t="shared" si="31"/>
        <v>0</v>
      </c>
      <c r="G79" s="67">
        <f t="shared" si="31"/>
        <v>0</v>
      </c>
      <c r="H79" s="67">
        <f t="shared" si="31"/>
        <v>0</v>
      </c>
      <c r="I79" s="67">
        <f t="shared" si="31"/>
        <v>0</v>
      </c>
      <c r="J79" s="67">
        <f t="shared" si="31"/>
        <v>0</v>
      </c>
      <c r="K79" s="67">
        <f t="shared" si="31"/>
        <v>0</v>
      </c>
      <c r="L79" s="67">
        <f t="shared" si="31"/>
        <v>0</v>
      </c>
    </row>
    <row r="80" spans="2:14" ht="15" hidden="1" customHeight="1" x14ac:dyDescent="0.2">
      <c r="B80" s="115" t="s">
        <v>867</v>
      </c>
      <c r="C80" s="116" t="s">
        <v>942</v>
      </c>
      <c r="D80" s="20">
        <v>0</v>
      </c>
      <c r="E80" s="20">
        <v>0</v>
      </c>
      <c r="F80" s="20">
        <v>0</v>
      </c>
      <c r="G80" s="20">
        <v>0</v>
      </c>
      <c r="H80" s="20">
        <f>+D80+E80+F80-G80</f>
        <v>0</v>
      </c>
      <c r="I80" s="20">
        <v>0</v>
      </c>
      <c r="J80" s="20">
        <v>0</v>
      </c>
      <c r="K80" s="20">
        <f>+I80+J80</f>
        <v>0</v>
      </c>
      <c r="L80" s="20">
        <f>+H80-K80</f>
        <v>0</v>
      </c>
      <c r="M80" s="111"/>
    </row>
    <row r="81" spans="2:12" s="111" customFormat="1" ht="15" hidden="1" customHeight="1" x14ac:dyDescent="0.2">
      <c r="B81" s="115" t="s">
        <v>831</v>
      </c>
      <c r="C81" s="116" t="s">
        <v>832</v>
      </c>
      <c r="D81" s="20">
        <v>0</v>
      </c>
      <c r="E81" s="20">
        <v>0</v>
      </c>
      <c r="F81" s="20">
        <v>0</v>
      </c>
      <c r="G81" s="20">
        <v>0</v>
      </c>
      <c r="H81" s="20">
        <f>+D81+E81+F81-G81</f>
        <v>0</v>
      </c>
      <c r="I81" s="20">
        <v>0</v>
      </c>
      <c r="J81" s="20">
        <v>0</v>
      </c>
      <c r="K81" s="20">
        <f>+I81+J81</f>
        <v>0</v>
      </c>
      <c r="L81" s="20">
        <f>+H81-K81</f>
        <v>0</v>
      </c>
    </row>
    <row r="82" spans="2:12" s="112" customFormat="1" ht="15" hidden="1" customHeight="1" x14ac:dyDescent="0.2">
      <c r="B82" s="117" t="s">
        <v>943</v>
      </c>
      <c r="C82" s="118" t="s">
        <v>944</v>
      </c>
      <c r="D82" s="70">
        <v>0</v>
      </c>
      <c r="E82" s="70">
        <v>0</v>
      </c>
      <c r="F82" s="70">
        <v>0</v>
      </c>
      <c r="G82" s="70">
        <v>0</v>
      </c>
      <c r="H82" s="70">
        <f>+D82+E82+F82-G82</f>
        <v>0</v>
      </c>
      <c r="I82" s="70">
        <v>0</v>
      </c>
      <c r="J82" s="70">
        <v>0</v>
      </c>
      <c r="K82" s="70">
        <f>+I82+J82</f>
        <v>0</v>
      </c>
      <c r="L82" s="70">
        <f>+H82-K82</f>
        <v>0</v>
      </c>
    </row>
    <row r="83" spans="2:12" s="112" customFormat="1" ht="13.5" hidden="1" customHeight="1" x14ac:dyDescent="0.2">
      <c r="B83" s="117" t="s">
        <v>833</v>
      </c>
      <c r="C83" s="118" t="s">
        <v>834</v>
      </c>
      <c r="D83" s="70">
        <v>0</v>
      </c>
      <c r="E83" s="70">
        <v>0</v>
      </c>
      <c r="F83" s="70">
        <v>0</v>
      </c>
      <c r="G83" s="70">
        <v>0</v>
      </c>
      <c r="H83" s="70">
        <f>+D83+E83+F83-G83</f>
        <v>0</v>
      </c>
      <c r="I83" s="70">
        <v>0</v>
      </c>
      <c r="J83" s="70">
        <v>0</v>
      </c>
      <c r="K83" s="70">
        <f>+I83+J83</f>
        <v>0</v>
      </c>
      <c r="L83" s="70">
        <f>+H83-K83</f>
        <v>0</v>
      </c>
    </row>
    <row r="84" spans="2:12" s="112" customFormat="1" ht="15" hidden="1" customHeight="1" x14ac:dyDescent="0.2">
      <c r="B84" s="113" t="s">
        <v>884</v>
      </c>
      <c r="C84" s="114" t="s">
        <v>885</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2" s="112" customFormat="1" ht="15" hidden="1" customHeight="1" x14ac:dyDescent="0.2">
      <c r="B85" s="117" t="s">
        <v>938</v>
      </c>
      <c r="C85" s="118" t="s">
        <v>939</v>
      </c>
      <c r="D85" s="70">
        <v>0</v>
      </c>
      <c r="E85" s="70">
        <v>0</v>
      </c>
      <c r="F85" s="70">
        <v>0</v>
      </c>
      <c r="G85" s="70">
        <v>0</v>
      </c>
      <c r="H85" s="70">
        <f>+D85+E85+F85-G85</f>
        <v>0</v>
      </c>
      <c r="I85" s="70">
        <v>0</v>
      </c>
      <c r="J85" s="70">
        <v>0</v>
      </c>
      <c r="K85" s="70">
        <f>+I85+J85</f>
        <v>0</v>
      </c>
      <c r="L85" s="70">
        <f>+H85-K85</f>
        <v>0</v>
      </c>
    </row>
    <row r="86" spans="2:12" s="112" customFormat="1" ht="15" hidden="1" customHeight="1" x14ac:dyDescent="0.2">
      <c r="B86" s="117" t="s">
        <v>940</v>
      </c>
      <c r="C86" s="118" t="s">
        <v>941</v>
      </c>
      <c r="D86" s="70">
        <v>0</v>
      </c>
      <c r="E86" s="70">
        <v>0</v>
      </c>
      <c r="F86" s="70">
        <v>0</v>
      </c>
      <c r="G86" s="70">
        <v>0</v>
      </c>
      <c r="H86" s="70">
        <f>+D86+E86+F86-G86</f>
        <v>0</v>
      </c>
      <c r="I86" s="70">
        <v>0</v>
      </c>
      <c r="J86" s="70">
        <v>0</v>
      </c>
      <c r="K86" s="70">
        <f>+I86+J86</f>
        <v>0</v>
      </c>
      <c r="L86" s="70">
        <f>+H86-K86</f>
        <v>0</v>
      </c>
    </row>
    <row r="87" spans="2:12" s="111" customFormat="1" ht="15" hidden="1" customHeight="1" x14ac:dyDescent="0.2">
      <c r="B87" s="119" t="s">
        <v>835</v>
      </c>
      <c r="C87" s="120" t="s">
        <v>480</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s="111" customFormat="1" ht="15" hidden="1" customHeight="1" x14ac:dyDescent="0.2">
      <c r="B88" s="119" t="s">
        <v>836</v>
      </c>
      <c r="C88" s="120" t="s">
        <v>837</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s="111" customFormat="1" ht="15" hidden="1" customHeight="1" x14ac:dyDescent="0.2">
      <c r="B89" s="119" t="s">
        <v>838</v>
      </c>
      <c r="C89" s="120" t="s">
        <v>839</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s="111" customFormat="1" ht="15" hidden="1" customHeight="1" x14ac:dyDescent="0.2">
      <c r="B90" s="115"/>
      <c r="C90" s="116" t="s">
        <v>840</v>
      </c>
      <c r="D90" s="20">
        <v>0</v>
      </c>
      <c r="E90" s="20">
        <v>0</v>
      </c>
      <c r="F90" s="20">
        <v>0</v>
      </c>
      <c r="G90" s="20">
        <v>0</v>
      </c>
      <c r="H90" s="20">
        <f>+D90+E90+F90-G90</f>
        <v>0</v>
      </c>
      <c r="I90" s="20">
        <v>0</v>
      </c>
      <c r="J90" s="20">
        <v>0</v>
      </c>
      <c r="K90" s="20">
        <f>+I90+J90</f>
        <v>0</v>
      </c>
      <c r="L90" s="20">
        <f>+H90-K90</f>
        <v>0</v>
      </c>
    </row>
    <row r="91" spans="2:12" s="111" customFormat="1" ht="15" hidden="1" customHeight="1" x14ac:dyDescent="0.2">
      <c r="B91" s="115"/>
      <c r="C91" s="116" t="s">
        <v>841</v>
      </c>
      <c r="D91" s="20">
        <v>0</v>
      </c>
      <c r="E91" s="20">
        <v>0</v>
      </c>
      <c r="F91" s="20">
        <v>0</v>
      </c>
      <c r="G91" s="20">
        <v>0</v>
      </c>
      <c r="H91" s="20">
        <f>+D91+E91+F91-G91</f>
        <v>0</v>
      </c>
      <c r="I91" s="20">
        <v>0</v>
      </c>
      <c r="J91" s="20">
        <v>0</v>
      </c>
      <c r="K91" s="20">
        <f>+I91+J91</f>
        <v>0</v>
      </c>
      <c r="L91" s="20">
        <f>+H91-K91</f>
        <v>0</v>
      </c>
    </row>
    <row r="92" spans="2:12" s="111" customFormat="1" ht="15" hidden="1" customHeight="1" x14ac:dyDescent="0.2">
      <c r="B92" s="115"/>
      <c r="C92" s="116" t="s">
        <v>842</v>
      </c>
      <c r="D92" s="20">
        <v>0</v>
      </c>
      <c r="E92" s="20">
        <v>0</v>
      </c>
      <c r="F92" s="20">
        <v>0</v>
      </c>
      <c r="G92" s="20">
        <v>0</v>
      </c>
      <c r="H92" s="20">
        <f>+D92+E92+F92-G92</f>
        <v>0</v>
      </c>
      <c r="I92" s="20">
        <v>0</v>
      </c>
      <c r="J92" s="20">
        <v>0</v>
      </c>
      <c r="K92" s="20">
        <f>+I92+J92</f>
        <v>0</v>
      </c>
      <c r="L92" s="20">
        <f>+H92-K92</f>
        <v>0</v>
      </c>
    </row>
    <row r="93" spans="2:12" s="111" customFormat="1" ht="15" hidden="1" customHeight="1" x14ac:dyDescent="0.2">
      <c r="B93" s="119" t="s">
        <v>843</v>
      </c>
      <c r="C93" s="120" t="s">
        <v>844</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s="111" customFormat="1" ht="15" hidden="1" customHeight="1" x14ac:dyDescent="0.2">
      <c r="B94" s="115"/>
      <c r="C94" s="116" t="s">
        <v>845</v>
      </c>
      <c r="D94" s="20">
        <v>0</v>
      </c>
      <c r="E94" s="20">
        <v>0</v>
      </c>
      <c r="F94" s="20">
        <v>0</v>
      </c>
      <c r="G94" s="20">
        <v>0</v>
      </c>
      <c r="H94" s="20">
        <f>+D94+E94+F94-G94</f>
        <v>0</v>
      </c>
      <c r="I94" s="20">
        <v>0</v>
      </c>
      <c r="J94" s="20">
        <v>0</v>
      </c>
      <c r="K94" s="20">
        <f>+I94+J94</f>
        <v>0</v>
      </c>
      <c r="L94" s="20">
        <f>+H94-K94</f>
        <v>0</v>
      </c>
    </row>
    <row r="95" spans="2:12" s="111" customFormat="1" ht="15" hidden="1" customHeight="1" x14ac:dyDescent="0.2">
      <c r="B95" s="115"/>
      <c r="C95" s="116" t="s">
        <v>846</v>
      </c>
      <c r="D95" s="20">
        <v>0</v>
      </c>
      <c r="E95" s="20">
        <v>0</v>
      </c>
      <c r="F95" s="20">
        <v>0</v>
      </c>
      <c r="G95" s="20">
        <v>0</v>
      </c>
      <c r="H95" s="20">
        <f>+D95+E95+F95-G95</f>
        <v>0</v>
      </c>
      <c r="I95" s="20">
        <v>0</v>
      </c>
      <c r="J95" s="20">
        <v>0</v>
      </c>
      <c r="K95" s="20">
        <f>+I95+J95</f>
        <v>0</v>
      </c>
      <c r="L95" s="20">
        <f>+H95-K95</f>
        <v>0</v>
      </c>
    </row>
    <row r="96" spans="2:12" s="111" customFormat="1" ht="15" hidden="1" customHeight="1" x14ac:dyDescent="0.2">
      <c r="B96" s="115"/>
      <c r="C96" s="116" t="s">
        <v>847</v>
      </c>
      <c r="D96" s="20">
        <v>0</v>
      </c>
      <c r="E96" s="20">
        <v>0</v>
      </c>
      <c r="F96" s="20">
        <v>0</v>
      </c>
      <c r="G96" s="20">
        <v>0</v>
      </c>
      <c r="H96" s="20">
        <f>+D96+E96+F96-G96</f>
        <v>0</v>
      </c>
      <c r="I96" s="20">
        <v>0</v>
      </c>
      <c r="J96" s="20">
        <v>0</v>
      </c>
      <c r="K96" s="20">
        <f>+I96+J96</f>
        <v>0</v>
      </c>
      <c r="L96" s="20">
        <f>+H96-K96</f>
        <v>0</v>
      </c>
    </row>
    <row r="97" spans="2:13" ht="15" hidden="1" customHeight="1" x14ac:dyDescent="0.2">
      <c r="B97" s="115"/>
      <c r="C97" s="116" t="s">
        <v>848</v>
      </c>
      <c r="D97" s="20">
        <v>0</v>
      </c>
      <c r="E97" s="20">
        <v>0</v>
      </c>
      <c r="F97" s="20">
        <v>0</v>
      </c>
      <c r="G97" s="20">
        <v>0</v>
      </c>
      <c r="H97" s="20">
        <f>+D97+E97+F97-G97</f>
        <v>0</v>
      </c>
      <c r="I97" s="20">
        <v>0</v>
      </c>
      <c r="J97" s="20">
        <v>0</v>
      </c>
      <c r="K97" s="20">
        <f>+I97+J97</f>
        <v>0</v>
      </c>
      <c r="L97" s="20">
        <f>+H97-K97</f>
        <v>0</v>
      </c>
      <c r="M97" s="111"/>
    </row>
    <row r="98" spans="2:13" ht="15" hidden="1" customHeight="1" x14ac:dyDescent="0.2">
      <c r="B98" s="119" t="s">
        <v>849</v>
      </c>
      <c r="C98" s="120" t="s">
        <v>850</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c r="M98" s="111"/>
    </row>
    <row r="99" spans="2:13" ht="15" hidden="1" customHeight="1" x14ac:dyDescent="0.2">
      <c r="B99" s="115"/>
      <c r="C99" s="116" t="s">
        <v>851</v>
      </c>
      <c r="D99" s="20">
        <v>0</v>
      </c>
      <c r="E99" s="20">
        <v>0</v>
      </c>
      <c r="F99" s="20">
        <v>0</v>
      </c>
      <c r="G99" s="20">
        <v>0</v>
      </c>
      <c r="H99" s="20">
        <f>+D99+E99+F99-G99</f>
        <v>0</v>
      </c>
      <c r="I99" s="20">
        <v>0</v>
      </c>
      <c r="J99" s="20">
        <v>0</v>
      </c>
      <c r="K99" s="20">
        <f>+I99+J99</f>
        <v>0</v>
      </c>
      <c r="L99" s="20">
        <f>+H99-K99</f>
        <v>0</v>
      </c>
      <c r="M99" s="111"/>
    </row>
    <row r="100" spans="2:13" ht="15" hidden="1" customHeight="1" x14ac:dyDescent="0.2">
      <c r="B100" s="116"/>
      <c r="C100" s="116" t="s">
        <v>852</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20" t="s">
        <v>853</v>
      </c>
      <c r="C101" s="120" t="s">
        <v>854</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c r="M101" s="111"/>
    </row>
    <row r="102" spans="2:13" ht="15" hidden="1" customHeight="1" x14ac:dyDescent="0.2">
      <c r="B102" s="116" t="s">
        <v>855</v>
      </c>
      <c r="C102" s="116" t="s">
        <v>856</v>
      </c>
      <c r="D102" s="20">
        <v>0</v>
      </c>
      <c r="E102" s="20">
        <v>0</v>
      </c>
      <c r="F102" s="20">
        <v>0</v>
      </c>
      <c r="G102" s="20">
        <v>0</v>
      </c>
      <c r="H102" s="20">
        <f>+D102+E102+F102-G102</f>
        <v>0</v>
      </c>
      <c r="I102" s="20">
        <v>0</v>
      </c>
      <c r="J102" s="20">
        <v>0</v>
      </c>
      <c r="K102" s="20">
        <f>+I102+J102</f>
        <v>0</v>
      </c>
      <c r="L102" s="20">
        <f>+H102-K102</f>
        <v>0</v>
      </c>
      <c r="M102" s="111"/>
    </row>
    <row r="103" spans="2:13" ht="15" hidden="1" customHeight="1" x14ac:dyDescent="0.2">
      <c r="B103" s="130" t="s">
        <v>857</v>
      </c>
      <c r="C103" s="120" t="s">
        <v>858</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c r="M103" s="111"/>
    </row>
    <row r="104" spans="2:13" ht="15" hidden="1" customHeight="1" x14ac:dyDescent="0.2">
      <c r="B104" s="130" t="s">
        <v>859</v>
      </c>
      <c r="C104" s="120" t="s">
        <v>860</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c r="M104" s="111"/>
    </row>
    <row r="105" spans="2:13" ht="15" hidden="1" customHeight="1" x14ac:dyDescent="0.2">
      <c r="B105" s="126" t="s">
        <v>861</v>
      </c>
      <c r="C105" s="116" t="s">
        <v>862</v>
      </c>
      <c r="D105" s="20">
        <v>0</v>
      </c>
      <c r="E105" s="20">
        <v>0</v>
      </c>
      <c r="F105" s="20">
        <v>0</v>
      </c>
      <c r="G105" s="20">
        <v>0</v>
      </c>
      <c r="H105" s="20">
        <f>+D105+E105+F105-G105</f>
        <v>0</v>
      </c>
      <c r="I105" s="20">
        <v>0</v>
      </c>
      <c r="J105" s="20">
        <v>0</v>
      </c>
      <c r="K105" s="20">
        <f>+I105+J105</f>
        <v>0</v>
      </c>
      <c r="L105" s="20">
        <f>+H105-K105</f>
        <v>0</v>
      </c>
      <c r="M105" s="111"/>
    </row>
    <row r="106" spans="2:13" ht="15" hidden="1" customHeight="1" x14ac:dyDescent="0.2">
      <c r="B106" s="126" t="s">
        <v>863</v>
      </c>
      <c r="C106" s="116" t="s">
        <v>866</v>
      </c>
      <c r="D106" s="20">
        <v>0</v>
      </c>
      <c r="E106" s="20">
        <v>0</v>
      </c>
      <c r="F106" s="20">
        <v>0</v>
      </c>
      <c r="G106" s="20">
        <v>0</v>
      </c>
      <c r="H106" s="20">
        <f>+D106+E106+F106-G106</f>
        <v>0</v>
      </c>
      <c r="I106" s="20">
        <v>0</v>
      </c>
      <c r="J106" s="20">
        <v>0</v>
      </c>
      <c r="K106" s="20">
        <f>+I106+J106</f>
        <v>0</v>
      </c>
      <c r="L106" s="20">
        <f>+H106-K106</f>
        <v>0</v>
      </c>
      <c r="M106" s="111"/>
    </row>
    <row r="107" spans="2:13" s="112" customFormat="1" ht="15" customHeight="1" x14ac:dyDescent="0.2">
      <c r="B107" s="129"/>
      <c r="C107" s="118"/>
      <c r="D107" s="70"/>
      <c r="E107" s="70"/>
      <c r="F107" s="70"/>
      <c r="G107" s="70"/>
      <c r="H107" s="70"/>
      <c r="I107" s="70"/>
      <c r="J107" s="70"/>
      <c r="K107" s="70"/>
      <c r="L107" s="70"/>
      <c r="M107" s="110"/>
    </row>
    <row r="108" spans="2:13" s="133" customFormat="1" ht="15" customHeight="1" x14ac:dyDescent="0.2">
      <c r="B108" s="131"/>
      <c r="C108" s="132" t="s">
        <v>865</v>
      </c>
      <c r="D108" s="30">
        <f t="shared" ref="D108:L108" si="41">+D7+D24+D55+D78+D87+D103</f>
        <v>7080000</v>
      </c>
      <c r="E108" s="30">
        <f t="shared" si="41"/>
        <v>0</v>
      </c>
      <c r="F108" s="30">
        <f t="shared" si="41"/>
        <v>0</v>
      </c>
      <c r="G108" s="30">
        <f t="shared" si="41"/>
        <v>0</v>
      </c>
      <c r="H108" s="30">
        <f t="shared" si="41"/>
        <v>7080000</v>
      </c>
      <c r="I108" s="30">
        <f t="shared" si="41"/>
        <v>0</v>
      </c>
      <c r="J108" s="30">
        <f t="shared" si="41"/>
        <v>0</v>
      </c>
      <c r="K108" s="30">
        <f t="shared" si="41"/>
        <v>0</v>
      </c>
      <c r="L108" s="30">
        <f t="shared" si="41"/>
        <v>7080000</v>
      </c>
      <c r="M108" s="158"/>
    </row>
    <row r="109" spans="2:13" s="112" customFormat="1" ht="15" hidden="1" customHeight="1" x14ac:dyDescent="0.2">
      <c r="D109" s="134"/>
      <c r="E109" s="134">
        <f>+E108-[28]Egresos!$D$74</f>
        <v>-31375700</v>
      </c>
      <c r="F109" s="134"/>
      <c r="G109" s="134"/>
      <c r="H109" s="134">
        <f>+D108+E108+F108-G108-H108</f>
        <v>0</v>
      </c>
      <c r="J109" s="134"/>
      <c r="K109" s="134">
        <f>+K108-'[14]III-02-30 Camino Las Caprinos'!$D$923</f>
        <v>0</v>
      </c>
      <c r="L109" s="134">
        <f>+L108-'[14]III-02-30 Camino Las Caprinos'!$D$924</f>
        <v>-24295700</v>
      </c>
    </row>
    <row r="110" spans="2:13" s="112" customFormat="1" ht="15" customHeight="1" x14ac:dyDescent="0.2">
      <c r="D110" s="32">
        <f>+D108-'[1]Programa III-Campaña Resid Soli'!$D$103</f>
        <v>0</v>
      </c>
      <c r="E110" s="141"/>
      <c r="G110" s="136">
        <f>+F108-G108</f>
        <v>0</v>
      </c>
      <c r="H110" s="32">
        <f>+D108+E108+F108-G108-H108</f>
        <v>0</v>
      </c>
      <c r="I110" s="32"/>
      <c r="M110" s="110"/>
    </row>
    <row r="111" spans="2:13" ht="15" customHeight="1" x14ac:dyDescent="0.2">
      <c r="E111" s="135"/>
    </row>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
        <filter val="1,600,000.00"/>
        <filter val="180,000.00"/>
        <filter val="300,000.00"/>
        <filter val="480,000.00"/>
        <filter val="5,000,000.00"/>
        <filter val="5,48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30 K24:L24 H45:L74 H44 K44:L44 H75 K75:L75 H33:L43 H31 J31:L31 H32 J32:L32"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codeName="Hoja26"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I136" sqref="I136"/>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3" width="12.85546875" style="101" bestFit="1" customWidth="1"/>
    <col min="14" max="16384" width="11.42578125" style="111"/>
  </cols>
  <sheetData>
    <row r="1" spans="2:14" ht="15" customHeight="1" x14ac:dyDescent="0.2"/>
    <row r="2" spans="2:14" ht="15" customHeight="1" x14ac:dyDescent="0.25">
      <c r="B2" s="188" t="s">
        <v>690</v>
      </c>
      <c r="C2" s="188"/>
      <c r="D2" s="188"/>
      <c r="E2" s="188"/>
      <c r="F2" s="188"/>
      <c r="G2" s="188"/>
      <c r="H2" s="188"/>
      <c r="I2" s="188"/>
      <c r="J2" s="188"/>
      <c r="K2" s="188"/>
      <c r="L2" s="188"/>
    </row>
    <row r="3" spans="2:14" ht="15" customHeight="1" x14ac:dyDescent="0.25">
      <c r="B3" s="188" t="s">
        <v>1029</v>
      </c>
      <c r="C3" s="188"/>
      <c r="D3" s="188"/>
      <c r="E3" s="188"/>
      <c r="F3" s="188"/>
      <c r="G3" s="188"/>
      <c r="H3" s="188"/>
      <c r="I3" s="188"/>
      <c r="J3" s="188"/>
      <c r="K3" s="188"/>
      <c r="L3" s="188"/>
    </row>
    <row r="4" spans="2:14" ht="15" customHeight="1" x14ac:dyDescent="0.2"/>
    <row r="5" spans="2:14"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c r="M5" s="110"/>
    </row>
    <row r="6" spans="2:14" s="112" customFormat="1" ht="15" customHeight="1" x14ac:dyDescent="0.2">
      <c r="B6" s="189"/>
      <c r="C6" s="190"/>
      <c r="D6" s="183"/>
      <c r="E6" s="183"/>
      <c r="F6" s="183"/>
      <c r="G6" s="187"/>
      <c r="H6" s="183"/>
      <c r="I6" s="183"/>
      <c r="J6" s="183"/>
      <c r="K6" s="183"/>
      <c r="L6" s="183"/>
      <c r="M6" s="110"/>
    </row>
    <row r="7" spans="2:14"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c r="M7" s="110"/>
    </row>
    <row r="8" spans="2:14"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c r="M8" s="110"/>
    </row>
    <row r="9" spans="2:14" s="112" customFormat="1" ht="15" hidden="1" customHeight="1" x14ac:dyDescent="0.2">
      <c r="B9" s="117" t="s">
        <v>708</v>
      </c>
      <c r="C9" s="118" t="s">
        <v>709</v>
      </c>
      <c r="D9" s="70">
        <v>0</v>
      </c>
      <c r="E9" s="70">
        <v>0</v>
      </c>
      <c r="F9" s="70">
        <v>0</v>
      </c>
      <c r="G9" s="70">
        <v>0</v>
      </c>
      <c r="H9" s="70">
        <f>+D9+E9+F9-G9</f>
        <v>0</v>
      </c>
      <c r="I9" s="70">
        <v>0</v>
      </c>
      <c r="J9" s="70">
        <v>0</v>
      </c>
      <c r="K9" s="70">
        <f>+I9+J9</f>
        <v>0</v>
      </c>
      <c r="L9" s="70">
        <f>+H9-K9</f>
        <v>0</v>
      </c>
      <c r="M9" s="110">
        <v>1111661.8999999999</v>
      </c>
      <c r="N9" s="140">
        <f>+K9-M9</f>
        <v>-1111661.8999999999</v>
      </c>
    </row>
    <row r="10" spans="2:14" s="112" customFormat="1" ht="15" hidden="1" customHeight="1" x14ac:dyDescent="0.2">
      <c r="B10" s="117" t="s">
        <v>928</v>
      </c>
      <c r="C10" s="118" t="s">
        <v>929</v>
      </c>
      <c r="D10" s="70">
        <v>0</v>
      </c>
      <c r="E10" s="70">
        <v>0</v>
      </c>
      <c r="F10" s="70">
        <v>0</v>
      </c>
      <c r="G10" s="70">
        <v>0</v>
      </c>
      <c r="H10" s="70">
        <f>+D10+E10+F10-G10</f>
        <v>0</v>
      </c>
      <c r="I10" s="70">
        <v>0</v>
      </c>
      <c r="J10" s="70">
        <v>0</v>
      </c>
      <c r="K10" s="70">
        <f>+I10+J10</f>
        <v>0</v>
      </c>
      <c r="L10" s="70">
        <f>+H10-K10</f>
        <v>0</v>
      </c>
      <c r="M10" s="110"/>
    </row>
    <row r="11" spans="2:14" ht="15" hidden="1" customHeight="1" x14ac:dyDescent="0.2">
      <c r="B11" s="119" t="s">
        <v>710</v>
      </c>
      <c r="C11" s="120"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11"/>
    </row>
    <row r="12" spans="2:14" ht="15" hidden="1" customHeight="1" x14ac:dyDescent="0.2">
      <c r="B12" s="115" t="s">
        <v>712</v>
      </c>
      <c r="C12" s="116" t="s">
        <v>713</v>
      </c>
      <c r="D12" s="20">
        <v>0</v>
      </c>
      <c r="E12" s="20">
        <v>0</v>
      </c>
      <c r="F12" s="20">
        <v>0</v>
      </c>
      <c r="G12" s="20">
        <v>0</v>
      </c>
      <c r="H12" s="20">
        <f>+D12+E12+F12-G12</f>
        <v>0</v>
      </c>
      <c r="I12" s="20">
        <v>0</v>
      </c>
      <c r="J12" s="20">
        <v>0</v>
      </c>
      <c r="K12" s="20">
        <f>+I12+J12</f>
        <v>0</v>
      </c>
      <c r="L12" s="20">
        <f>+H12-K12</f>
        <v>0</v>
      </c>
      <c r="M12" s="111"/>
    </row>
    <row r="13" spans="2:14" ht="15" hidden="1" customHeight="1" x14ac:dyDescent="0.2">
      <c r="B13" s="115" t="s">
        <v>714</v>
      </c>
      <c r="C13" s="116" t="s">
        <v>715</v>
      </c>
      <c r="D13" s="20">
        <v>0</v>
      </c>
      <c r="E13" s="20">
        <v>0</v>
      </c>
      <c r="F13" s="20">
        <v>0</v>
      </c>
      <c r="G13" s="20">
        <v>0</v>
      </c>
      <c r="H13" s="20">
        <f>+D13+E13+F13-G13</f>
        <v>0</v>
      </c>
      <c r="I13" s="20">
        <v>0</v>
      </c>
      <c r="J13" s="20">
        <v>0</v>
      </c>
      <c r="K13" s="20">
        <f>+I13+J13</f>
        <v>0</v>
      </c>
      <c r="L13" s="20">
        <f>+H13-K13</f>
        <v>0</v>
      </c>
      <c r="M13" s="111"/>
    </row>
    <row r="14" spans="2:14"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c r="M14" s="110"/>
    </row>
    <row r="15" spans="2:14" ht="15" hidden="1" customHeight="1" x14ac:dyDescent="0.2">
      <c r="B15" s="115" t="s">
        <v>718</v>
      </c>
      <c r="C15" s="116" t="s">
        <v>719</v>
      </c>
      <c r="D15" s="20">
        <v>0</v>
      </c>
      <c r="E15" s="20">
        <v>0</v>
      </c>
      <c r="F15" s="20">
        <v>0</v>
      </c>
      <c r="G15" s="20">
        <v>0</v>
      </c>
      <c r="H15" s="20">
        <f>+D15+E15+F15-G15</f>
        <v>0</v>
      </c>
      <c r="I15" s="20">
        <v>0</v>
      </c>
      <c r="J15" s="20">
        <v>0</v>
      </c>
      <c r="K15" s="20">
        <f>+I15+J15</f>
        <v>0</v>
      </c>
      <c r="L15" s="20">
        <f>+H15-K15</f>
        <v>0</v>
      </c>
      <c r="M15" s="111"/>
    </row>
    <row r="16" spans="2:14" s="112" customFormat="1" ht="15" hidden="1" customHeight="1" x14ac:dyDescent="0.2">
      <c r="B16" s="117" t="s">
        <v>720</v>
      </c>
      <c r="C16" s="118" t="s">
        <v>721</v>
      </c>
      <c r="D16" s="70">
        <v>0</v>
      </c>
      <c r="E16" s="70">
        <v>0</v>
      </c>
      <c r="F16" s="70">
        <v>0</v>
      </c>
      <c r="G16" s="70">
        <v>0</v>
      </c>
      <c r="H16" s="70">
        <f>+D16+E16+F16-G16</f>
        <v>0</v>
      </c>
      <c r="I16" s="70">
        <v>0</v>
      </c>
      <c r="J16" s="70">
        <v>0</v>
      </c>
      <c r="K16" s="70">
        <f>+I16+J16</f>
        <v>0</v>
      </c>
      <c r="L16" s="70">
        <f>+H16-K16</f>
        <v>0</v>
      </c>
      <c r="M16" s="110">
        <v>92376.67</v>
      </c>
      <c r="N16" s="140">
        <f>+K16-M16</f>
        <v>-92376.67</v>
      </c>
    </row>
    <row r="17" spans="2:14"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c r="M17" s="110"/>
    </row>
    <row r="18" spans="2:14" s="112" customFormat="1" ht="15" hidden="1" customHeight="1" x14ac:dyDescent="0.2">
      <c r="B18" s="118" t="s">
        <v>724</v>
      </c>
      <c r="C18" s="118" t="s">
        <v>725</v>
      </c>
      <c r="D18" s="70">
        <v>0</v>
      </c>
      <c r="E18" s="70">
        <v>0</v>
      </c>
      <c r="F18" s="70">
        <v>0</v>
      </c>
      <c r="G18" s="70">
        <v>0</v>
      </c>
      <c r="H18" s="70">
        <f>+D18+E18+F18-G18</f>
        <v>0</v>
      </c>
      <c r="I18" s="70">
        <v>0</v>
      </c>
      <c r="J18" s="70">
        <v>0</v>
      </c>
      <c r="K18" s="70">
        <f>+I18+J18</f>
        <v>0</v>
      </c>
      <c r="L18" s="70">
        <f>+H18-K18</f>
        <v>0</v>
      </c>
      <c r="M18" s="110">
        <v>105803.81</v>
      </c>
      <c r="N18" s="140">
        <f>+K18-M18</f>
        <v>-105803.81</v>
      </c>
    </row>
    <row r="19" spans="2:14" s="112" customFormat="1" ht="15" hidden="1" customHeight="1" x14ac:dyDescent="0.2">
      <c r="B19" s="118" t="s">
        <v>726</v>
      </c>
      <c r="C19" s="118" t="s">
        <v>727</v>
      </c>
      <c r="D19" s="70">
        <v>0</v>
      </c>
      <c r="E19" s="70">
        <v>0</v>
      </c>
      <c r="F19" s="70">
        <v>0</v>
      </c>
      <c r="G19" s="70">
        <v>0</v>
      </c>
      <c r="H19" s="70">
        <f>+D19+E19+F19-G19</f>
        <v>0</v>
      </c>
      <c r="I19" s="70">
        <v>0</v>
      </c>
      <c r="J19" s="70">
        <v>0</v>
      </c>
      <c r="K19" s="70">
        <f>+I19+J19</f>
        <v>0</v>
      </c>
      <c r="L19" s="70">
        <f>+H19-K19</f>
        <v>0</v>
      </c>
      <c r="M19" s="110">
        <v>5542.95</v>
      </c>
      <c r="N19" s="140">
        <f>+K19-M19</f>
        <v>-5542.95</v>
      </c>
    </row>
    <row r="20" spans="2:14" s="112" customFormat="1" ht="15" hidden="1" customHeight="1" x14ac:dyDescent="0.2">
      <c r="B20" s="113" t="s">
        <v>728</v>
      </c>
      <c r="C20" s="114" t="s">
        <v>729</v>
      </c>
      <c r="D20" s="67">
        <f>SUM(D21:D23)</f>
        <v>0</v>
      </c>
      <c r="E20" s="67">
        <f t="shared" ref="E20:L20" si="5">SUM(E21:E23)</f>
        <v>0</v>
      </c>
      <c r="F20" s="67">
        <f t="shared" si="5"/>
        <v>0</v>
      </c>
      <c r="G20" s="67">
        <f t="shared" si="5"/>
        <v>0</v>
      </c>
      <c r="H20" s="67">
        <f t="shared" si="5"/>
        <v>0</v>
      </c>
      <c r="I20" s="67">
        <f t="shared" si="5"/>
        <v>0</v>
      </c>
      <c r="J20" s="67">
        <f t="shared" si="5"/>
        <v>0</v>
      </c>
      <c r="K20" s="67">
        <f t="shared" si="5"/>
        <v>0</v>
      </c>
      <c r="L20" s="67">
        <f t="shared" si="5"/>
        <v>0</v>
      </c>
      <c r="M20" s="110"/>
    </row>
    <row r="21" spans="2:14" s="112" customFormat="1" ht="15" hidden="1" customHeight="1" x14ac:dyDescent="0.2">
      <c r="B21" s="117" t="s">
        <v>903</v>
      </c>
      <c r="C21" s="118" t="s">
        <v>904</v>
      </c>
      <c r="D21" s="70">
        <v>0</v>
      </c>
      <c r="E21" s="70">
        <v>0</v>
      </c>
      <c r="F21" s="70">
        <v>0</v>
      </c>
      <c r="G21" s="70">
        <v>0</v>
      </c>
      <c r="H21" s="70">
        <f>+D21+E21+F21-G21</f>
        <v>0</v>
      </c>
      <c r="I21" s="70">
        <v>0</v>
      </c>
      <c r="J21" s="70">
        <v>0</v>
      </c>
      <c r="K21" s="70">
        <f>+I21+J21</f>
        <v>0</v>
      </c>
      <c r="L21" s="70">
        <f>+H21-K21</f>
        <v>0</v>
      </c>
      <c r="M21" s="110">
        <v>57900.52</v>
      </c>
      <c r="N21" s="140">
        <f>+K21-M21</f>
        <v>-57900.52</v>
      </c>
    </row>
    <row r="22" spans="2:14" s="112" customFormat="1" ht="15" hidden="1" customHeight="1" x14ac:dyDescent="0.2">
      <c r="B22" s="117" t="s">
        <v>730</v>
      </c>
      <c r="C22" s="118" t="s">
        <v>731</v>
      </c>
      <c r="D22" s="70">
        <v>0</v>
      </c>
      <c r="E22" s="70">
        <v>0</v>
      </c>
      <c r="F22" s="70">
        <v>0</v>
      </c>
      <c r="G22" s="70">
        <v>0</v>
      </c>
      <c r="H22" s="70">
        <f>+D22+E22+F22-G22</f>
        <v>0</v>
      </c>
      <c r="I22" s="70">
        <v>0</v>
      </c>
      <c r="J22" s="70">
        <v>0</v>
      </c>
      <c r="K22" s="70">
        <f>+I22+J22</f>
        <v>0</v>
      </c>
      <c r="L22" s="70">
        <f>+H22-K22</f>
        <v>0</v>
      </c>
      <c r="M22" s="110">
        <v>16627.72</v>
      </c>
      <c r="N22" s="140">
        <f>+K22-M22</f>
        <v>-16627.72</v>
      </c>
    </row>
    <row r="23" spans="2:14" s="112" customFormat="1" ht="15" hidden="1" customHeight="1" x14ac:dyDescent="0.2">
      <c r="B23" s="117" t="s">
        <v>732</v>
      </c>
      <c r="C23" s="118" t="s">
        <v>733</v>
      </c>
      <c r="D23" s="70">
        <v>0</v>
      </c>
      <c r="E23" s="70">
        <v>0</v>
      </c>
      <c r="F23" s="70">
        <v>0</v>
      </c>
      <c r="G23" s="70">
        <v>0</v>
      </c>
      <c r="H23" s="70">
        <f>+D23+E23+F23-G23</f>
        <v>0</v>
      </c>
      <c r="I23" s="70">
        <v>0</v>
      </c>
      <c r="J23" s="70">
        <v>0</v>
      </c>
      <c r="K23" s="70">
        <f>+I23+J23</f>
        <v>0</v>
      </c>
      <c r="L23" s="70">
        <f>+H23-K23</f>
        <v>0</v>
      </c>
      <c r="M23" s="110">
        <v>33255.83</v>
      </c>
      <c r="N23" s="140">
        <f>+K23-M23</f>
        <v>-33255.83</v>
      </c>
    </row>
    <row r="24" spans="2:14" s="112" customFormat="1" ht="15" hidden="1" customHeight="1" x14ac:dyDescent="0.2">
      <c r="B24" s="113" t="s">
        <v>734</v>
      </c>
      <c r="C24" s="114" t="s">
        <v>735</v>
      </c>
      <c r="D24" s="67">
        <f>+D25+D27+D30+D34+D38+D41+D43+D45+D50+D52</f>
        <v>0</v>
      </c>
      <c r="E24" s="67">
        <f t="shared" ref="E24:L24" si="6">+E25+E27+E30+E34+E38+E41+E43+E45+E50+E52</f>
        <v>0</v>
      </c>
      <c r="F24" s="67">
        <f t="shared" si="6"/>
        <v>0</v>
      </c>
      <c r="G24" s="67">
        <f t="shared" si="6"/>
        <v>0</v>
      </c>
      <c r="H24" s="67">
        <f t="shared" si="6"/>
        <v>0</v>
      </c>
      <c r="I24" s="67">
        <f t="shared" si="6"/>
        <v>0</v>
      </c>
      <c r="J24" s="67">
        <f t="shared" si="6"/>
        <v>0</v>
      </c>
      <c r="K24" s="67">
        <f t="shared" si="6"/>
        <v>0</v>
      </c>
      <c r="L24" s="67">
        <f t="shared" si="6"/>
        <v>0</v>
      </c>
      <c r="M24" s="110"/>
    </row>
    <row r="25" spans="2:14" s="121" customFormat="1" ht="15" hidden="1" customHeight="1" x14ac:dyDescent="0.2">
      <c r="B25" s="113" t="s">
        <v>736</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4" s="112" customFormat="1" ht="15" hidden="1" customHeight="1" x14ac:dyDescent="0.2">
      <c r="B26" s="117" t="s">
        <v>737</v>
      </c>
      <c r="C26" s="118" t="s">
        <v>738</v>
      </c>
      <c r="D26" s="70">
        <v>0</v>
      </c>
      <c r="E26" s="70">
        <v>0</v>
      </c>
      <c r="F26" s="70">
        <v>0</v>
      </c>
      <c r="G26" s="70">
        <v>0</v>
      </c>
      <c r="H26" s="70">
        <f>+D26+E26+F26-G26</f>
        <v>0</v>
      </c>
      <c r="I26" s="70">
        <v>0</v>
      </c>
      <c r="J26" s="70">
        <v>0</v>
      </c>
      <c r="K26" s="70">
        <f>+I26+J26</f>
        <v>0</v>
      </c>
      <c r="L26" s="70">
        <f>+H26-K26</f>
        <v>0</v>
      </c>
    </row>
    <row r="27" spans="2:14" ht="15" hidden="1" customHeight="1" x14ac:dyDescent="0.2">
      <c r="B27" s="119" t="s">
        <v>739</v>
      </c>
      <c r="C27" s="120" t="s">
        <v>740</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c r="M27" s="111"/>
    </row>
    <row r="28" spans="2:14" ht="15" hidden="1" customHeight="1" x14ac:dyDescent="0.2">
      <c r="B28" s="115" t="s">
        <v>741</v>
      </c>
      <c r="C28" s="116" t="s">
        <v>742</v>
      </c>
      <c r="D28" s="20">
        <v>0</v>
      </c>
      <c r="E28" s="20">
        <v>0</v>
      </c>
      <c r="F28" s="20">
        <v>0</v>
      </c>
      <c r="G28" s="20">
        <v>0</v>
      </c>
      <c r="H28" s="20">
        <f>+D28+E28+F28-G28</f>
        <v>0</v>
      </c>
      <c r="I28" s="20">
        <v>0</v>
      </c>
      <c r="J28" s="20">
        <v>0</v>
      </c>
      <c r="K28" s="20">
        <f>+I28+J28</f>
        <v>0</v>
      </c>
      <c r="L28" s="20">
        <f>+H28-K28</f>
        <v>0</v>
      </c>
      <c r="M28" s="111"/>
    </row>
    <row r="29" spans="2:14" ht="15" hidden="1" customHeight="1" x14ac:dyDescent="0.2">
      <c r="B29" s="115" t="s">
        <v>743</v>
      </c>
      <c r="C29" s="116" t="s">
        <v>744</v>
      </c>
      <c r="D29" s="20">
        <v>0</v>
      </c>
      <c r="E29" s="20">
        <v>0</v>
      </c>
      <c r="F29" s="20">
        <v>0</v>
      </c>
      <c r="G29" s="20">
        <v>0</v>
      </c>
      <c r="H29" s="20">
        <f>+D29+E29+F29-G29</f>
        <v>0</v>
      </c>
      <c r="I29" s="20">
        <v>0</v>
      </c>
      <c r="J29" s="20">
        <v>0</v>
      </c>
      <c r="K29" s="20">
        <f>+I29+J29</f>
        <v>0</v>
      </c>
      <c r="L29" s="20">
        <f>+H29-K29</f>
        <v>0</v>
      </c>
      <c r="M29" s="111"/>
    </row>
    <row r="30" spans="2:14" s="112" customFormat="1" ht="15" hidden="1" customHeight="1" x14ac:dyDescent="0.2">
      <c r="B30" s="113" t="s">
        <v>745</v>
      </c>
      <c r="C30" s="114" t="s">
        <v>746</v>
      </c>
      <c r="D30" s="67">
        <f>SUM(D31:D33)</f>
        <v>0</v>
      </c>
      <c r="E30" s="67">
        <f t="shared" ref="E30:L30" si="9">SUM(E31:E33)</f>
        <v>0</v>
      </c>
      <c r="F30" s="67">
        <f t="shared" si="9"/>
        <v>0</v>
      </c>
      <c r="G30" s="67">
        <f t="shared" si="9"/>
        <v>0</v>
      </c>
      <c r="H30" s="67">
        <f t="shared" si="9"/>
        <v>0</v>
      </c>
      <c r="I30" s="67">
        <f t="shared" si="9"/>
        <v>0</v>
      </c>
      <c r="J30" s="67">
        <f t="shared" si="9"/>
        <v>0</v>
      </c>
      <c r="K30" s="67">
        <f t="shared" si="9"/>
        <v>0</v>
      </c>
      <c r="L30" s="67">
        <f t="shared" si="9"/>
        <v>0</v>
      </c>
    </row>
    <row r="31" spans="2:14" s="112" customFormat="1" ht="15" hidden="1" customHeight="1" x14ac:dyDescent="0.2">
      <c r="B31" s="117" t="s">
        <v>747</v>
      </c>
      <c r="C31" s="118" t="s">
        <v>748</v>
      </c>
      <c r="D31" s="70">
        <v>0</v>
      </c>
      <c r="E31" s="70">
        <v>0</v>
      </c>
      <c r="F31" s="70">
        <v>0</v>
      </c>
      <c r="G31" s="70">
        <v>0</v>
      </c>
      <c r="H31" s="70">
        <f>+D31+E31+F31-G31</f>
        <v>0</v>
      </c>
      <c r="I31" s="70">
        <v>0</v>
      </c>
      <c r="J31" s="70">
        <v>0</v>
      </c>
      <c r="K31" s="70">
        <f>+I31+J31</f>
        <v>0</v>
      </c>
      <c r="L31" s="70">
        <f>+H31-K31</f>
        <v>0</v>
      </c>
    </row>
    <row r="32" spans="2:14" s="112" customFormat="1" ht="15" hidden="1" customHeight="1" x14ac:dyDescent="0.2">
      <c r="B32" s="117" t="s">
        <v>749</v>
      </c>
      <c r="C32" s="118" t="s">
        <v>750</v>
      </c>
      <c r="D32" s="70">
        <v>0</v>
      </c>
      <c r="E32" s="70">
        <v>0</v>
      </c>
      <c r="F32" s="70">
        <v>0</v>
      </c>
      <c r="G32" s="70">
        <v>0</v>
      </c>
      <c r="H32" s="70">
        <f>+D32+E32+F32-G32</f>
        <v>0</v>
      </c>
      <c r="I32" s="70">
        <v>0</v>
      </c>
      <c r="J32" s="70">
        <v>0</v>
      </c>
      <c r="K32" s="70">
        <f>+I32+J32</f>
        <v>0</v>
      </c>
      <c r="L32" s="70">
        <f>+H32-K32</f>
        <v>0</v>
      </c>
    </row>
    <row r="33" spans="2:13" ht="15" hidden="1" customHeight="1" x14ac:dyDescent="0.2">
      <c r="B33" s="116" t="s">
        <v>751</v>
      </c>
      <c r="C33" s="111" t="s">
        <v>752</v>
      </c>
      <c r="D33" s="20">
        <v>0</v>
      </c>
      <c r="E33" s="20">
        <v>0</v>
      </c>
      <c r="F33" s="20">
        <v>0</v>
      </c>
      <c r="G33" s="20">
        <v>0</v>
      </c>
      <c r="H33" s="20">
        <f>+D33+E33+F33-G33</f>
        <v>0</v>
      </c>
      <c r="I33" s="20">
        <v>0</v>
      </c>
      <c r="J33" s="20">
        <v>0</v>
      </c>
      <c r="K33" s="20">
        <f>+I33+J33</f>
        <v>0</v>
      </c>
      <c r="L33" s="20">
        <f>+H33-K33</f>
        <v>0</v>
      </c>
      <c r="M33" s="111"/>
    </row>
    <row r="34" spans="2:13" s="112" customFormat="1" ht="15" hidden="1" customHeight="1" x14ac:dyDescent="0.2">
      <c r="B34" s="113" t="s">
        <v>753</v>
      </c>
      <c r="C34" s="114" t="s">
        <v>754</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3"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3" s="112" customFormat="1" ht="15" hidden="1" customHeight="1" x14ac:dyDescent="0.2">
      <c r="B36" s="118" t="s">
        <v>879</v>
      </c>
      <c r="C36" s="118" t="s">
        <v>880</v>
      </c>
      <c r="D36" s="70">
        <v>0</v>
      </c>
      <c r="E36" s="70">
        <v>0</v>
      </c>
      <c r="F36" s="70">
        <v>0</v>
      </c>
      <c r="G36" s="70">
        <v>0</v>
      </c>
      <c r="H36" s="70">
        <f>+D36+E36+F36-G36</f>
        <v>0</v>
      </c>
      <c r="I36" s="70">
        <v>0</v>
      </c>
      <c r="J36" s="70">
        <v>0</v>
      </c>
      <c r="K36" s="70">
        <f>+I36+J36</f>
        <v>0</v>
      </c>
      <c r="L36" s="70">
        <f>+H36-K36</f>
        <v>0</v>
      </c>
    </row>
    <row r="37" spans="2:13"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3" s="112" customFormat="1" ht="15" hidden="1" customHeight="1" x14ac:dyDescent="0.2">
      <c r="B38" s="113" t="s">
        <v>873</v>
      </c>
      <c r="C38" s="114" t="s">
        <v>921</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3"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3" s="112" customFormat="1" ht="15" hidden="1" customHeight="1" x14ac:dyDescent="0.2">
      <c r="B40" s="117" t="s">
        <v>922</v>
      </c>
      <c r="C40" s="118" t="s">
        <v>923</v>
      </c>
      <c r="D40" s="70">
        <v>0</v>
      </c>
      <c r="E40" s="70">
        <v>0</v>
      </c>
      <c r="F40" s="70">
        <v>0</v>
      </c>
      <c r="G40" s="70">
        <v>0</v>
      </c>
      <c r="H40" s="70">
        <f>+D40+E40+F40-G40</f>
        <v>0</v>
      </c>
      <c r="I40" s="70">
        <v>0</v>
      </c>
      <c r="J40" s="70">
        <v>0</v>
      </c>
      <c r="K40" s="70">
        <f>+I40+J40</f>
        <v>0</v>
      </c>
      <c r="L40" s="70">
        <f>+H40-K40</f>
        <v>0</v>
      </c>
    </row>
    <row r="41" spans="2:13" s="112" customFormat="1" ht="15" hidden="1" customHeight="1" x14ac:dyDescent="0.2">
      <c r="B41" s="113" t="s">
        <v>759</v>
      </c>
      <c r="C41" s="114" t="s">
        <v>760</v>
      </c>
      <c r="D41" s="67">
        <f t="shared" ref="D41:L41" si="12">+D42</f>
        <v>0</v>
      </c>
      <c r="E41" s="67">
        <f t="shared" si="12"/>
        <v>0</v>
      </c>
      <c r="F41" s="67">
        <f t="shared" si="12"/>
        <v>0</v>
      </c>
      <c r="G41" s="67">
        <f t="shared" si="12"/>
        <v>0</v>
      </c>
      <c r="H41" s="67">
        <f t="shared" si="12"/>
        <v>0</v>
      </c>
      <c r="I41" s="67">
        <f t="shared" si="12"/>
        <v>0</v>
      </c>
      <c r="J41" s="67">
        <f t="shared" si="12"/>
        <v>0</v>
      </c>
      <c r="K41" s="67">
        <f t="shared" si="12"/>
        <v>0</v>
      </c>
      <c r="L41" s="67">
        <f t="shared" si="12"/>
        <v>0</v>
      </c>
      <c r="M41" s="110"/>
    </row>
    <row r="42" spans="2:13" s="112" customFormat="1" ht="15" hidden="1" customHeight="1" x14ac:dyDescent="0.2">
      <c r="B42" s="117" t="s">
        <v>761</v>
      </c>
      <c r="C42" s="118" t="s">
        <v>762</v>
      </c>
      <c r="D42" s="70">
        <v>0</v>
      </c>
      <c r="E42" s="70">
        <v>0</v>
      </c>
      <c r="F42" s="70">
        <v>0</v>
      </c>
      <c r="G42" s="70">
        <v>0</v>
      </c>
      <c r="H42" s="70">
        <f>+D42+E42+F42-G42</f>
        <v>0</v>
      </c>
      <c r="I42" s="70">
        <v>0</v>
      </c>
      <c r="J42" s="70">
        <v>0</v>
      </c>
      <c r="K42" s="70">
        <f>+I42+J42</f>
        <v>0</v>
      </c>
      <c r="L42" s="70">
        <f>+H42-K42</f>
        <v>0</v>
      </c>
      <c r="M42" s="110"/>
    </row>
    <row r="43" spans="2:13" ht="15" hidden="1" customHeight="1" x14ac:dyDescent="0.2">
      <c r="B43" s="119" t="s">
        <v>763</v>
      </c>
      <c r="C43" s="120" t="s">
        <v>764</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c r="M43" s="111"/>
    </row>
    <row r="44" spans="2:13" ht="15" hidden="1" customHeight="1" x14ac:dyDescent="0.2">
      <c r="B44" s="115" t="s">
        <v>765</v>
      </c>
      <c r="C44" s="116" t="s">
        <v>766</v>
      </c>
      <c r="D44" s="20">
        <v>0</v>
      </c>
      <c r="E44" s="20">
        <v>0</v>
      </c>
      <c r="F44" s="20">
        <v>0</v>
      </c>
      <c r="G44" s="20">
        <v>0</v>
      </c>
      <c r="H44" s="20">
        <f>+D44+E44+F44-G44</f>
        <v>0</v>
      </c>
      <c r="I44" s="20">
        <v>0</v>
      </c>
      <c r="J44" s="20">
        <v>0</v>
      </c>
      <c r="K44" s="20">
        <f>+I44+J44</f>
        <v>0</v>
      </c>
      <c r="L44" s="20">
        <f>+H44-K44</f>
        <v>0</v>
      </c>
      <c r="M44" s="111"/>
    </row>
    <row r="45" spans="2:13"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3" s="112" customFormat="1" ht="15" hidden="1" customHeight="1" x14ac:dyDescent="0.2">
      <c r="B46" s="118" t="s">
        <v>883</v>
      </c>
      <c r="C46" s="118" t="s">
        <v>931</v>
      </c>
      <c r="D46" s="70">
        <v>0</v>
      </c>
      <c r="E46" s="70">
        <v>0</v>
      </c>
      <c r="F46" s="70">
        <v>0</v>
      </c>
      <c r="G46" s="70">
        <v>0</v>
      </c>
      <c r="H46" s="70">
        <f>+D46+E46+F46-G46</f>
        <v>0</v>
      </c>
      <c r="I46" s="70">
        <v>0</v>
      </c>
      <c r="J46" s="70">
        <v>0</v>
      </c>
      <c r="K46" s="70">
        <f t="shared" ref="K46:K54" si="15">+I46+J46</f>
        <v>0</v>
      </c>
      <c r="L46" s="70">
        <f t="shared" ref="L46:L54" si="16">+H46-K46</f>
        <v>0</v>
      </c>
    </row>
    <row r="47" spans="2:13"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3" s="112" customFormat="1" ht="15" hidden="1" customHeight="1" x14ac:dyDescent="0.2">
      <c r="B48" s="118" t="s">
        <v>945</v>
      </c>
      <c r="C48" s="118" t="s">
        <v>946</v>
      </c>
      <c r="D48" s="70">
        <v>0</v>
      </c>
      <c r="E48" s="70">
        <v>0</v>
      </c>
      <c r="F48" s="70"/>
      <c r="G48" s="70">
        <v>0</v>
      </c>
      <c r="H48" s="70">
        <f>+D48+E48+F48-G48</f>
        <v>0</v>
      </c>
      <c r="I48" s="70">
        <v>0</v>
      </c>
      <c r="J48" s="70">
        <v>0</v>
      </c>
      <c r="K48" s="70">
        <f t="shared" si="15"/>
        <v>0</v>
      </c>
      <c r="L48" s="70">
        <f t="shared" si="16"/>
        <v>0</v>
      </c>
    </row>
    <row r="49" spans="2:14" ht="15" hidden="1" customHeight="1" x14ac:dyDescent="0.2">
      <c r="B49" s="116" t="s">
        <v>771</v>
      </c>
      <c r="C49" s="116" t="s">
        <v>772</v>
      </c>
      <c r="D49" s="20">
        <v>0</v>
      </c>
      <c r="E49" s="20">
        <v>0</v>
      </c>
      <c r="F49" s="20">
        <v>0</v>
      </c>
      <c r="G49" s="20">
        <v>0</v>
      </c>
      <c r="H49" s="20">
        <f>+D49+E49+F49-G49</f>
        <v>0</v>
      </c>
      <c r="I49" s="20">
        <v>0</v>
      </c>
      <c r="J49" s="20">
        <v>0</v>
      </c>
      <c r="K49" s="20">
        <f t="shared" si="15"/>
        <v>0</v>
      </c>
      <c r="L49" s="20">
        <f t="shared" si="16"/>
        <v>0</v>
      </c>
      <c r="M49" s="111"/>
    </row>
    <row r="50" spans="2:14" ht="15" hidden="1" customHeight="1" x14ac:dyDescent="0.2">
      <c r="B50" s="119" t="s">
        <v>773</v>
      </c>
      <c r="C50" s="120" t="s">
        <v>774</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c r="M50" s="111"/>
    </row>
    <row r="51" spans="2:14" ht="15" hidden="1" customHeight="1" x14ac:dyDescent="0.2">
      <c r="B51" s="115" t="s">
        <v>775</v>
      </c>
      <c r="C51" s="116" t="s">
        <v>776</v>
      </c>
      <c r="D51" s="20">
        <v>0</v>
      </c>
      <c r="E51" s="20">
        <v>0</v>
      </c>
      <c r="F51" s="20">
        <v>0</v>
      </c>
      <c r="G51" s="20">
        <v>0</v>
      </c>
      <c r="H51" s="20">
        <f>+D51+E51+F51-G51</f>
        <v>0</v>
      </c>
      <c r="I51" s="20">
        <v>0</v>
      </c>
      <c r="J51" s="20">
        <v>0</v>
      </c>
      <c r="K51" s="20">
        <f t="shared" si="15"/>
        <v>0</v>
      </c>
      <c r="L51" s="20">
        <f t="shared" si="16"/>
        <v>0</v>
      </c>
      <c r="M51" s="111"/>
    </row>
    <row r="52" spans="2:14" ht="15" hidden="1" customHeight="1" x14ac:dyDescent="0.2">
      <c r="B52" s="119" t="s">
        <v>777</v>
      </c>
      <c r="C52" s="120" t="s">
        <v>778</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c r="M52" s="111"/>
    </row>
    <row r="53" spans="2:14" ht="15" hidden="1" customHeight="1" x14ac:dyDescent="0.2">
      <c r="B53" s="115" t="s">
        <v>779</v>
      </c>
      <c r="C53" s="116" t="s">
        <v>780</v>
      </c>
      <c r="D53" s="20">
        <v>0</v>
      </c>
      <c r="E53" s="20">
        <v>0</v>
      </c>
      <c r="F53" s="20">
        <v>0</v>
      </c>
      <c r="G53" s="20">
        <v>0</v>
      </c>
      <c r="H53" s="20">
        <f>+D53+E53+F53-G53</f>
        <v>0</v>
      </c>
      <c r="I53" s="20">
        <v>0</v>
      </c>
      <c r="J53" s="20">
        <v>0</v>
      </c>
      <c r="K53" s="20">
        <f t="shared" si="15"/>
        <v>0</v>
      </c>
      <c r="L53" s="20">
        <f t="shared" si="16"/>
        <v>0</v>
      </c>
      <c r="M53" s="111"/>
    </row>
    <row r="54" spans="2:14" ht="15" hidden="1" customHeight="1" x14ac:dyDescent="0.2">
      <c r="B54" s="115" t="s">
        <v>781</v>
      </c>
      <c r="C54" s="116" t="s">
        <v>782</v>
      </c>
      <c r="D54" s="20">
        <v>0</v>
      </c>
      <c r="E54" s="20">
        <v>0</v>
      </c>
      <c r="F54" s="20">
        <v>0</v>
      </c>
      <c r="G54" s="20">
        <v>0</v>
      </c>
      <c r="H54" s="20">
        <f>+D54+E54+F54-G54</f>
        <v>0</v>
      </c>
      <c r="I54" s="20">
        <v>0</v>
      </c>
      <c r="J54" s="20">
        <v>0</v>
      </c>
      <c r="K54" s="20">
        <f t="shared" si="15"/>
        <v>0</v>
      </c>
      <c r="L54" s="20">
        <f t="shared" si="16"/>
        <v>0</v>
      </c>
      <c r="M54" s="111"/>
    </row>
    <row r="55" spans="2:14" s="112" customFormat="1" ht="15" customHeight="1" x14ac:dyDescent="0.2">
      <c r="B55" s="113" t="s">
        <v>783</v>
      </c>
      <c r="C55" s="114" t="s">
        <v>784</v>
      </c>
      <c r="D55" s="67">
        <f t="shared" ref="D55:L55" si="19">+D56+D60+D68+D71</f>
        <v>5855934.5600000005</v>
      </c>
      <c r="E55" s="67">
        <f t="shared" si="19"/>
        <v>0</v>
      </c>
      <c r="F55" s="67">
        <f t="shared" si="19"/>
        <v>0</v>
      </c>
      <c r="G55" s="67">
        <f t="shared" si="19"/>
        <v>0</v>
      </c>
      <c r="H55" s="67">
        <f t="shared" si="19"/>
        <v>5855934.5600000005</v>
      </c>
      <c r="I55" s="67">
        <f t="shared" si="19"/>
        <v>0</v>
      </c>
      <c r="J55" s="67">
        <f t="shared" si="19"/>
        <v>0</v>
      </c>
      <c r="K55" s="67">
        <f t="shared" si="19"/>
        <v>0</v>
      </c>
      <c r="L55" s="67">
        <f t="shared" si="19"/>
        <v>5855934.5600000005</v>
      </c>
      <c r="M55" s="110"/>
    </row>
    <row r="56" spans="2:14" s="112" customFormat="1" ht="15" customHeight="1" x14ac:dyDescent="0.2">
      <c r="B56" s="113" t="s">
        <v>785</v>
      </c>
      <c r="C56" s="114" t="s">
        <v>786</v>
      </c>
      <c r="D56" s="67">
        <f>SUM(D57:D59)</f>
        <v>300000</v>
      </c>
      <c r="E56" s="67">
        <f t="shared" ref="E56:L56" si="20">SUM(E57:E59)</f>
        <v>0</v>
      </c>
      <c r="F56" s="67">
        <f t="shared" si="20"/>
        <v>0</v>
      </c>
      <c r="G56" s="67">
        <f t="shared" si="20"/>
        <v>0</v>
      </c>
      <c r="H56" s="67">
        <f t="shared" si="20"/>
        <v>300000</v>
      </c>
      <c r="I56" s="67">
        <f t="shared" si="20"/>
        <v>0</v>
      </c>
      <c r="J56" s="67">
        <f t="shared" si="20"/>
        <v>0</v>
      </c>
      <c r="K56" s="67">
        <f t="shared" si="20"/>
        <v>0</v>
      </c>
      <c r="L56" s="67">
        <f t="shared" si="20"/>
        <v>300000</v>
      </c>
      <c r="M56" s="110"/>
    </row>
    <row r="57" spans="2:14" s="112" customFormat="1" ht="15" hidden="1" customHeight="1" x14ac:dyDescent="0.2">
      <c r="B57" s="117" t="s">
        <v>787</v>
      </c>
      <c r="C57" s="118" t="s">
        <v>788</v>
      </c>
      <c r="D57" s="70">
        <v>0</v>
      </c>
      <c r="E57" s="70">
        <v>0</v>
      </c>
      <c r="F57" s="70">
        <v>0</v>
      </c>
      <c r="G57" s="70">
        <v>0</v>
      </c>
      <c r="H57" s="70">
        <f>+D57+E57+F57-G57</f>
        <v>0</v>
      </c>
      <c r="I57" s="70">
        <v>0</v>
      </c>
      <c r="J57" s="70">
        <v>0</v>
      </c>
      <c r="K57" s="70">
        <f>+I57+J57</f>
        <v>0</v>
      </c>
      <c r="L57" s="70">
        <f>+H57-K57</f>
        <v>0</v>
      </c>
    </row>
    <row r="58" spans="2:14" s="112" customFormat="1" ht="15" hidden="1" customHeight="1" x14ac:dyDescent="0.2">
      <c r="B58" s="118" t="s">
        <v>789</v>
      </c>
      <c r="C58" s="118" t="s">
        <v>790</v>
      </c>
      <c r="D58" s="70">
        <v>0</v>
      </c>
      <c r="E58" s="70">
        <v>0</v>
      </c>
      <c r="F58" s="70">
        <v>0</v>
      </c>
      <c r="G58" s="70">
        <v>0</v>
      </c>
      <c r="H58" s="70">
        <f>+D58+E58+F58-G58</f>
        <v>0</v>
      </c>
      <c r="I58" s="70">
        <v>0</v>
      </c>
      <c r="J58" s="70">
        <v>0</v>
      </c>
      <c r="K58" s="70">
        <f>+I58+J58</f>
        <v>0</v>
      </c>
      <c r="L58" s="70">
        <f>+H58-K58</f>
        <v>0</v>
      </c>
    </row>
    <row r="59" spans="2:14" s="112" customFormat="1" ht="15" customHeight="1" x14ac:dyDescent="0.2">
      <c r="B59" s="118" t="s">
        <v>791</v>
      </c>
      <c r="C59" s="118" t="s">
        <v>792</v>
      </c>
      <c r="D59" s="70">
        <f>+'[1]Programa III-InstMedidores'!$D$53</f>
        <v>300000</v>
      </c>
      <c r="E59" s="70">
        <v>0</v>
      </c>
      <c r="F59" s="70">
        <v>0</v>
      </c>
      <c r="G59" s="70">
        <v>0</v>
      </c>
      <c r="H59" s="70">
        <f>+D59+E59+F59-G59</f>
        <v>300000</v>
      </c>
      <c r="I59" s="70">
        <v>0</v>
      </c>
      <c r="J59" s="70">
        <v>0</v>
      </c>
      <c r="K59" s="70">
        <f>+I59+J59</f>
        <v>0</v>
      </c>
      <c r="L59" s="70">
        <f>+H59-K59</f>
        <v>300000</v>
      </c>
      <c r="M59" s="110">
        <v>0</v>
      </c>
      <c r="N59" s="140">
        <f>+K59-M59</f>
        <v>0</v>
      </c>
    </row>
    <row r="60" spans="2:14" s="112" customFormat="1" ht="15" customHeight="1" x14ac:dyDescent="0.2">
      <c r="B60" s="122" t="s">
        <v>793</v>
      </c>
      <c r="C60" s="114" t="s">
        <v>794</v>
      </c>
      <c r="D60" s="67">
        <f>SUM(D61:D67)</f>
        <v>5555934.5600000005</v>
      </c>
      <c r="E60" s="67">
        <f t="shared" ref="E60:L60" si="21">SUM(E61:E67)</f>
        <v>0</v>
      </c>
      <c r="F60" s="67">
        <f t="shared" si="21"/>
        <v>0</v>
      </c>
      <c r="G60" s="67">
        <f t="shared" si="21"/>
        <v>0</v>
      </c>
      <c r="H60" s="67">
        <f t="shared" si="21"/>
        <v>5555934.5600000005</v>
      </c>
      <c r="I60" s="67">
        <f t="shared" si="21"/>
        <v>0</v>
      </c>
      <c r="J60" s="67">
        <f t="shared" si="21"/>
        <v>0</v>
      </c>
      <c r="K60" s="67">
        <f t="shared" si="21"/>
        <v>0</v>
      </c>
      <c r="L60" s="67">
        <f t="shared" si="21"/>
        <v>5555934.5600000005</v>
      </c>
      <c r="M60" s="110"/>
    </row>
    <row r="61" spans="2:14" s="112" customFormat="1" ht="15" hidden="1" customHeight="1" x14ac:dyDescent="0.2">
      <c r="B61" s="123" t="s">
        <v>795</v>
      </c>
      <c r="C61" s="118" t="s">
        <v>796</v>
      </c>
      <c r="D61" s="70">
        <v>0</v>
      </c>
      <c r="E61" s="70">
        <v>0</v>
      </c>
      <c r="F61" s="70">
        <v>0</v>
      </c>
      <c r="G61" s="70">
        <v>0</v>
      </c>
      <c r="H61" s="70">
        <f t="shared" ref="H61:H67" si="22">+D61+E61+F61-G61</f>
        <v>0</v>
      </c>
      <c r="I61" s="70">
        <v>0</v>
      </c>
      <c r="J61" s="70">
        <v>0</v>
      </c>
      <c r="K61" s="70">
        <f t="shared" ref="K61:K70" si="23">+I61+J61</f>
        <v>0</v>
      </c>
      <c r="L61" s="70">
        <f t="shared" ref="L61:L70" si="24">+H61-K61</f>
        <v>0</v>
      </c>
    </row>
    <row r="62" spans="2:14" s="112" customFormat="1" ht="15" customHeight="1" x14ac:dyDescent="0.2">
      <c r="B62" s="123" t="s">
        <v>797</v>
      </c>
      <c r="C62" s="118" t="s">
        <v>798</v>
      </c>
      <c r="D62" s="70">
        <f>+'[1]Programa III-InstMedidores'!$D$56</f>
        <v>3055934.56</v>
      </c>
      <c r="E62" s="70">
        <v>0</v>
      </c>
      <c r="F62" s="70">
        <v>0</v>
      </c>
      <c r="G62" s="70">
        <v>0</v>
      </c>
      <c r="H62" s="70">
        <f t="shared" si="22"/>
        <v>3055934.56</v>
      </c>
      <c r="I62" s="70">
        <v>0</v>
      </c>
      <c r="J62" s="70">
        <v>0</v>
      </c>
      <c r="K62" s="70">
        <f t="shared" si="23"/>
        <v>0</v>
      </c>
      <c r="L62" s="70">
        <f t="shared" si="24"/>
        <v>3055934.56</v>
      </c>
      <c r="M62" s="110">
        <v>0</v>
      </c>
      <c r="N62" s="140">
        <f>+K62-M62</f>
        <v>0</v>
      </c>
    </row>
    <row r="63" spans="2:14" s="112" customFormat="1" ht="15" hidden="1" customHeight="1" x14ac:dyDescent="0.2">
      <c r="B63" s="123" t="s">
        <v>932</v>
      </c>
      <c r="C63" s="118" t="s">
        <v>933</v>
      </c>
      <c r="D63" s="70">
        <v>0</v>
      </c>
      <c r="E63" s="70">
        <v>0</v>
      </c>
      <c r="F63" s="70">
        <v>0</v>
      </c>
      <c r="G63" s="70">
        <v>0</v>
      </c>
      <c r="H63" s="70">
        <f t="shared" si="22"/>
        <v>0</v>
      </c>
      <c r="I63" s="70">
        <v>0</v>
      </c>
      <c r="J63" s="70">
        <v>0</v>
      </c>
      <c r="K63" s="70">
        <f t="shared" si="23"/>
        <v>0</v>
      </c>
      <c r="L63" s="70">
        <f t="shared" si="24"/>
        <v>0</v>
      </c>
    </row>
    <row r="64" spans="2:14"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4" s="112" customFormat="1" ht="15" hidden="1" customHeight="1" x14ac:dyDescent="0.2">
      <c r="B65" s="123" t="s">
        <v>934</v>
      </c>
      <c r="C65" s="118" t="s">
        <v>935</v>
      </c>
      <c r="D65" s="70">
        <v>0</v>
      </c>
      <c r="E65" s="70">
        <v>0</v>
      </c>
      <c r="F65" s="70">
        <v>0</v>
      </c>
      <c r="G65" s="70">
        <v>0</v>
      </c>
      <c r="H65" s="70">
        <f t="shared" si="22"/>
        <v>0</v>
      </c>
      <c r="I65" s="70">
        <v>0</v>
      </c>
      <c r="J65" s="70">
        <v>0</v>
      </c>
      <c r="K65" s="70">
        <f t="shared" si="23"/>
        <v>0</v>
      </c>
      <c r="L65" s="70">
        <f t="shared" si="24"/>
        <v>0</v>
      </c>
    </row>
    <row r="66" spans="2:14" s="112" customFormat="1" ht="15" customHeight="1" x14ac:dyDescent="0.2">
      <c r="B66" s="123" t="s">
        <v>801</v>
      </c>
      <c r="C66" s="118" t="s">
        <v>802</v>
      </c>
      <c r="D66" s="70">
        <f>+'[1]Programa III-InstMedidores'!$D$58</f>
        <v>2500000</v>
      </c>
      <c r="E66" s="70">
        <v>0</v>
      </c>
      <c r="F66" s="70">
        <v>0</v>
      </c>
      <c r="G66" s="70">
        <v>0</v>
      </c>
      <c r="H66" s="70">
        <f t="shared" si="22"/>
        <v>2500000</v>
      </c>
      <c r="I66" s="70">
        <f>+'[19]III-06-03 INSTALAC.HIDROMEDIDOR'!$K$66</f>
        <v>0</v>
      </c>
      <c r="J66" s="70">
        <v>0</v>
      </c>
      <c r="K66" s="70">
        <f t="shared" si="23"/>
        <v>0</v>
      </c>
      <c r="L66" s="70">
        <f t="shared" si="24"/>
        <v>2500000</v>
      </c>
      <c r="M66" s="110"/>
      <c r="N66" s="140"/>
    </row>
    <row r="67" spans="2:14" s="112" customFormat="1" ht="15" hidden="1" customHeight="1" x14ac:dyDescent="0.2">
      <c r="B67" s="123" t="s">
        <v>803</v>
      </c>
      <c r="C67" s="118" t="s">
        <v>804</v>
      </c>
      <c r="D67" s="70">
        <v>0</v>
      </c>
      <c r="E67" s="70">
        <v>0</v>
      </c>
      <c r="F67" s="70">
        <v>0</v>
      </c>
      <c r="G67" s="70">
        <v>0</v>
      </c>
      <c r="H67" s="70">
        <f t="shared" si="22"/>
        <v>0</v>
      </c>
      <c r="I67" s="70">
        <v>0</v>
      </c>
      <c r="J67" s="70">
        <v>0</v>
      </c>
      <c r="K67" s="70">
        <f t="shared" si="23"/>
        <v>0</v>
      </c>
      <c r="L67" s="70">
        <f t="shared" si="24"/>
        <v>0</v>
      </c>
      <c r="M67" s="110">
        <v>12884.8</v>
      </c>
      <c r="N67" s="140">
        <f>+K67-M67</f>
        <v>-12884.8</v>
      </c>
    </row>
    <row r="68" spans="2:14" s="112" customFormat="1" ht="15" hidden="1" customHeight="1" x14ac:dyDescent="0.2">
      <c r="B68" s="122" t="s">
        <v>805</v>
      </c>
      <c r="C68" s="114" t="s">
        <v>806</v>
      </c>
      <c r="D68" s="67">
        <f>SUM(D69:D70)</f>
        <v>0</v>
      </c>
      <c r="E68" s="67">
        <f t="shared" ref="E68:J68" si="25">SUM(E69:E70)</f>
        <v>0</v>
      </c>
      <c r="F68" s="67">
        <f t="shared" si="25"/>
        <v>0</v>
      </c>
      <c r="G68" s="67">
        <f t="shared" si="25"/>
        <v>0</v>
      </c>
      <c r="H68" s="67">
        <f t="shared" si="25"/>
        <v>0</v>
      </c>
      <c r="I68" s="67">
        <f t="shared" si="25"/>
        <v>0</v>
      </c>
      <c r="J68" s="67">
        <f t="shared" si="25"/>
        <v>0</v>
      </c>
      <c r="K68" s="70">
        <f t="shared" si="23"/>
        <v>0</v>
      </c>
      <c r="L68" s="70">
        <f t="shared" si="24"/>
        <v>0</v>
      </c>
      <c r="M68" s="110"/>
    </row>
    <row r="69" spans="2:14" s="112" customFormat="1" ht="15" hidden="1" customHeight="1" x14ac:dyDescent="0.2">
      <c r="B69" s="123" t="s">
        <v>807</v>
      </c>
      <c r="C69" s="118" t="s">
        <v>808</v>
      </c>
      <c r="D69" s="70">
        <v>0</v>
      </c>
      <c r="E69" s="70">
        <v>0</v>
      </c>
      <c r="F69" s="70">
        <v>0</v>
      </c>
      <c r="G69" s="70">
        <v>0</v>
      </c>
      <c r="H69" s="70">
        <f>+D69+E69+F69-G69</f>
        <v>0</v>
      </c>
      <c r="I69" s="70">
        <v>0</v>
      </c>
      <c r="J69" s="70">
        <v>0</v>
      </c>
      <c r="K69" s="70">
        <f t="shared" si="23"/>
        <v>0</v>
      </c>
      <c r="L69" s="70">
        <f t="shared" si="24"/>
        <v>0</v>
      </c>
      <c r="M69" s="110">
        <v>34136.949999999997</v>
      </c>
      <c r="N69" s="140">
        <f>+K69-M69</f>
        <v>-34136.949999999997</v>
      </c>
    </row>
    <row r="70" spans="2:14" ht="15" hidden="1" customHeight="1" x14ac:dyDescent="0.2">
      <c r="B70" s="125" t="s">
        <v>809</v>
      </c>
      <c r="C70" s="116" t="s">
        <v>810</v>
      </c>
      <c r="D70" s="20">
        <v>0</v>
      </c>
      <c r="E70" s="20">
        <v>0</v>
      </c>
      <c r="F70" s="20">
        <v>0</v>
      </c>
      <c r="G70" s="20">
        <v>0</v>
      </c>
      <c r="H70" s="20">
        <f>+D70+E70+F70-G70</f>
        <v>0</v>
      </c>
      <c r="I70" s="20">
        <v>0</v>
      </c>
      <c r="J70" s="20">
        <v>0</v>
      </c>
      <c r="K70" s="20">
        <f t="shared" si="23"/>
        <v>0</v>
      </c>
      <c r="L70" s="20">
        <f t="shared" si="24"/>
        <v>0</v>
      </c>
      <c r="M70" s="111"/>
    </row>
    <row r="71" spans="2:14" s="112" customFormat="1" ht="15" hidden="1" customHeight="1" x14ac:dyDescent="0.2">
      <c r="B71" s="122" t="s">
        <v>811</v>
      </c>
      <c r="C71" s="114" t="s">
        <v>812</v>
      </c>
      <c r="D71" s="67">
        <f>SUM(D72:D77)</f>
        <v>0</v>
      </c>
      <c r="E71" s="67">
        <f t="shared" ref="E71:L71" si="26">SUM(E72:E77)</f>
        <v>0</v>
      </c>
      <c r="F71" s="67">
        <f t="shared" si="26"/>
        <v>0</v>
      </c>
      <c r="G71" s="67">
        <f t="shared" si="26"/>
        <v>0</v>
      </c>
      <c r="H71" s="67">
        <f t="shared" si="26"/>
        <v>0</v>
      </c>
      <c r="I71" s="67">
        <f t="shared" si="26"/>
        <v>0</v>
      </c>
      <c r="J71" s="67">
        <f t="shared" si="26"/>
        <v>0</v>
      </c>
      <c r="K71" s="67">
        <f t="shared" si="26"/>
        <v>0</v>
      </c>
      <c r="L71" s="67">
        <f t="shared" si="26"/>
        <v>0</v>
      </c>
      <c r="M71" s="110"/>
    </row>
    <row r="72" spans="2:14" ht="15" hidden="1" customHeight="1" x14ac:dyDescent="0.2">
      <c r="B72" s="126" t="s">
        <v>813</v>
      </c>
      <c r="C72" s="116" t="s">
        <v>814</v>
      </c>
      <c r="D72" s="20">
        <v>0</v>
      </c>
      <c r="E72" s="20">
        <v>0</v>
      </c>
      <c r="F72" s="20">
        <v>0</v>
      </c>
      <c r="G72" s="20">
        <v>0</v>
      </c>
      <c r="H72" s="20">
        <f t="shared" ref="H72:H77" si="27">+D72+E72+F72-G72</f>
        <v>0</v>
      </c>
      <c r="I72" s="20">
        <v>0</v>
      </c>
      <c r="J72" s="20">
        <v>0</v>
      </c>
      <c r="K72" s="20">
        <f t="shared" ref="K72:K77" si="28">+I72+J72</f>
        <v>0</v>
      </c>
      <c r="L72" s="20">
        <f t="shared" ref="L72:L77" si="29">+H72-K72</f>
        <v>0</v>
      </c>
      <c r="M72" s="111"/>
    </row>
    <row r="73" spans="2:14" ht="15" hidden="1" customHeight="1" x14ac:dyDescent="0.2">
      <c r="B73" s="126" t="s">
        <v>815</v>
      </c>
      <c r="C73" s="116" t="s">
        <v>816</v>
      </c>
      <c r="D73" s="20">
        <v>0</v>
      </c>
      <c r="E73" s="20">
        <v>0</v>
      </c>
      <c r="F73" s="20">
        <v>0</v>
      </c>
      <c r="G73" s="20">
        <v>0</v>
      </c>
      <c r="H73" s="20">
        <f t="shared" si="27"/>
        <v>0</v>
      </c>
      <c r="I73" s="20">
        <v>0</v>
      </c>
      <c r="J73" s="20">
        <v>0</v>
      </c>
      <c r="K73" s="20">
        <f t="shared" si="28"/>
        <v>0</v>
      </c>
      <c r="L73" s="20">
        <f t="shared" si="29"/>
        <v>0</v>
      </c>
      <c r="M73" s="111"/>
    </row>
    <row r="74" spans="2:14" s="112" customFormat="1" ht="15" hidden="1" customHeight="1" x14ac:dyDescent="0.2">
      <c r="B74" s="127" t="s">
        <v>817</v>
      </c>
      <c r="C74" s="128" t="s">
        <v>818</v>
      </c>
      <c r="D74" s="72">
        <v>0</v>
      </c>
      <c r="E74" s="72">
        <v>0</v>
      </c>
      <c r="F74" s="72">
        <v>0</v>
      </c>
      <c r="G74" s="72">
        <v>0</v>
      </c>
      <c r="H74" s="72">
        <f t="shared" si="27"/>
        <v>0</v>
      </c>
      <c r="I74" s="72">
        <v>0</v>
      </c>
      <c r="J74" s="72">
        <v>0</v>
      </c>
      <c r="K74" s="70">
        <f t="shared" si="28"/>
        <v>0</v>
      </c>
      <c r="L74" s="70">
        <f t="shared" si="29"/>
        <v>0</v>
      </c>
      <c r="M74" s="110"/>
    </row>
    <row r="75" spans="2:14" s="112" customFormat="1" ht="15" hidden="1" customHeight="1" x14ac:dyDescent="0.2">
      <c r="B75" s="129" t="s">
        <v>819</v>
      </c>
      <c r="C75" s="118" t="s">
        <v>820</v>
      </c>
      <c r="D75" s="70">
        <v>0</v>
      </c>
      <c r="E75" s="70">
        <v>0</v>
      </c>
      <c r="F75" s="70">
        <v>0</v>
      </c>
      <c r="G75" s="70">
        <v>0</v>
      </c>
      <c r="H75" s="70">
        <f t="shared" si="27"/>
        <v>0</v>
      </c>
      <c r="I75" s="70">
        <v>0</v>
      </c>
      <c r="J75" s="70">
        <v>0</v>
      </c>
      <c r="K75" s="70">
        <f t="shared" si="28"/>
        <v>0</v>
      </c>
      <c r="L75" s="70">
        <f t="shared" si="29"/>
        <v>0</v>
      </c>
    </row>
    <row r="76" spans="2:14" s="112" customFormat="1" ht="15" hidden="1" customHeight="1" x14ac:dyDescent="0.2">
      <c r="B76" s="129" t="s">
        <v>821</v>
      </c>
      <c r="C76" s="118" t="s">
        <v>822</v>
      </c>
      <c r="D76" s="70">
        <v>0</v>
      </c>
      <c r="E76" s="70">
        <v>0</v>
      </c>
      <c r="F76" s="70">
        <v>0</v>
      </c>
      <c r="G76" s="70">
        <v>0</v>
      </c>
      <c r="H76" s="70">
        <f t="shared" si="27"/>
        <v>0</v>
      </c>
      <c r="I76" s="70">
        <v>0</v>
      </c>
      <c r="J76" s="70">
        <v>0</v>
      </c>
      <c r="K76" s="70">
        <f t="shared" si="28"/>
        <v>0</v>
      </c>
      <c r="L76" s="70">
        <f t="shared" si="29"/>
        <v>0</v>
      </c>
      <c r="M76" s="110"/>
    </row>
    <row r="77" spans="2:14"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4" s="112" customFormat="1" ht="15" customHeight="1" x14ac:dyDescent="0.2">
      <c r="B78" s="113" t="s">
        <v>825</v>
      </c>
      <c r="C78" s="114" t="s">
        <v>826</v>
      </c>
      <c r="D78" s="67">
        <f t="shared" ref="D78:L78" si="30">+D79+D84</f>
        <v>17605000</v>
      </c>
      <c r="E78" s="67">
        <f t="shared" si="30"/>
        <v>0</v>
      </c>
      <c r="F78" s="67">
        <f t="shared" si="30"/>
        <v>0</v>
      </c>
      <c r="G78" s="67">
        <f t="shared" si="30"/>
        <v>0</v>
      </c>
      <c r="H78" s="67">
        <f t="shared" si="30"/>
        <v>17605000</v>
      </c>
      <c r="I78" s="67">
        <f t="shared" si="30"/>
        <v>0</v>
      </c>
      <c r="J78" s="67">
        <f t="shared" si="30"/>
        <v>0</v>
      </c>
      <c r="K78" s="67">
        <f t="shared" si="30"/>
        <v>0</v>
      </c>
      <c r="L78" s="67">
        <f t="shared" si="30"/>
        <v>17605000</v>
      </c>
      <c r="M78" s="110"/>
    </row>
    <row r="79" spans="2:14" s="112" customFormat="1" ht="15" customHeight="1" x14ac:dyDescent="0.2">
      <c r="B79" s="113" t="s">
        <v>827</v>
      </c>
      <c r="C79" s="114" t="s">
        <v>828</v>
      </c>
      <c r="D79" s="67">
        <f>SUM(D80:D83)</f>
        <v>17605000</v>
      </c>
      <c r="E79" s="67">
        <f t="shared" ref="E79:L79" si="31">SUM(E80:E83)</f>
        <v>0</v>
      </c>
      <c r="F79" s="67">
        <f t="shared" si="31"/>
        <v>0</v>
      </c>
      <c r="G79" s="67">
        <f t="shared" si="31"/>
        <v>0</v>
      </c>
      <c r="H79" s="67">
        <f t="shared" si="31"/>
        <v>17605000</v>
      </c>
      <c r="I79" s="67">
        <f t="shared" si="31"/>
        <v>0</v>
      </c>
      <c r="J79" s="67">
        <f t="shared" si="31"/>
        <v>0</v>
      </c>
      <c r="K79" s="67">
        <f t="shared" si="31"/>
        <v>0</v>
      </c>
      <c r="L79" s="67">
        <f t="shared" si="31"/>
        <v>17605000</v>
      </c>
      <c r="M79" s="110"/>
    </row>
    <row r="80" spans="2:14" s="112" customFormat="1" ht="15" hidden="1" customHeight="1" x14ac:dyDescent="0.2">
      <c r="B80" s="117" t="s">
        <v>867</v>
      </c>
      <c r="C80" s="118" t="s">
        <v>942</v>
      </c>
      <c r="D80" s="70">
        <v>0</v>
      </c>
      <c r="E80" s="70">
        <v>0</v>
      </c>
      <c r="F80" s="70">
        <v>0</v>
      </c>
      <c r="G80" s="70">
        <v>0</v>
      </c>
      <c r="H80" s="70">
        <f>+D80+E80+F80-G80</f>
        <v>0</v>
      </c>
      <c r="I80" s="70">
        <v>0</v>
      </c>
      <c r="J80" s="70">
        <v>0</v>
      </c>
      <c r="K80" s="70">
        <f>+I80+J80</f>
        <v>0</v>
      </c>
      <c r="L80" s="70">
        <f>+H80-K80</f>
        <v>0</v>
      </c>
      <c r="M80" s="110"/>
    </row>
    <row r="81" spans="2:14" ht="15" hidden="1" customHeight="1" x14ac:dyDescent="0.2">
      <c r="B81" s="115" t="s">
        <v>831</v>
      </c>
      <c r="C81" s="116" t="s">
        <v>832</v>
      </c>
      <c r="D81" s="20">
        <v>0</v>
      </c>
      <c r="E81" s="20">
        <v>0</v>
      </c>
      <c r="F81" s="20">
        <v>0</v>
      </c>
      <c r="G81" s="20">
        <v>0</v>
      </c>
      <c r="H81" s="20">
        <f>+D81+E81+F81-G81</f>
        <v>0</v>
      </c>
      <c r="I81" s="20">
        <v>0</v>
      </c>
      <c r="J81" s="20">
        <v>0</v>
      </c>
      <c r="K81" s="20">
        <f>+I81+J81</f>
        <v>0</v>
      </c>
      <c r="L81" s="20">
        <f>+H81-K81</f>
        <v>0</v>
      </c>
      <c r="M81" s="111"/>
    </row>
    <row r="82" spans="2:14" s="112" customFormat="1" ht="15" customHeight="1" x14ac:dyDescent="0.2">
      <c r="B82" s="117" t="s">
        <v>943</v>
      </c>
      <c r="C82" s="118" t="s">
        <v>944</v>
      </c>
      <c r="D82" s="70">
        <f>+'[1]Programa III-InstMedidores'!$D$74</f>
        <v>17605000</v>
      </c>
      <c r="E82" s="70">
        <v>0</v>
      </c>
      <c r="F82" s="70">
        <v>0</v>
      </c>
      <c r="G82" s="70">
        <v>0</v>
      </c>
      <c r="H82" s="70">
        <f>+D82+E82+F82-G82</f>
        <v>17605000</v>
      </c>
      <c r="I82" s="70">
        <v>0</v>
      </c>
      <c r="J82" s="70">
        <v>0</v>
      </c>
      <c r="K82" s="70">
        <f>+I82+J82</f>
        <v>0</v>
      </c>
      <c r="L82" s="70">
        <f>+H82-K82</f>
        <v>17605000</v>
      </c>
      <c r="M82" s="110">
        <v>0</v>
      </c>
      <c r="N82" s="140">
        <f>+K82-M82</f>
        <v>0</v>
      </c>
    </row>
    <row r="83" spans="2:14" ht="15" hidden="1" customHeight="1" x14ac:dyDescent="0.2">
      <c r="B83" s="115" t="s">
        <v>833</v>
      </c>
      <c r="C83" s="116" t="s">
        <v>834</v>
      </c>
      <c r="D83" s="20">
        <v>0</v>
      </c>
      <c r="E83" s="20">
        <v>0</v>
      </c>
      <c r="F83" s="20">
        <v>0</v>
      </c>
      <c r="G83" s="20">
        <v>0</v>
      </c>
      <c r="H83" s="20">
        <f>+D83+E83+F83-G83</f>
        <v>0</v>
      </c>
      <c r="I83" s="20">
        <v>0</v>
      </c>
      <c r="J83" s="20">
        <v>0</v>
      </c>
      <c r="K83" s="20">
        <f>+I83+J83</f>
        <v>0</v>
      </c>
      <c r="L83" s="20">
        <f>+H83-K83</f>
        <v>0</v>
      </c>
      <c r="M83" s="111"/>
    </row>
    <row r="84" spans="2:14" s="112" customFormat="1" ht="15" hidden="1" customHeight="1" x14ac:dyDescent="0.2">
      <c r="B84" s="113" t="s">
        <v>884</v>
      </c>
      <c r="C84" s="114" t="s">
        <v>885</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4" s="112" customFormat="1" ht="15" hidden="1" customHeight="1" x14ac:dyDescent="0.2">
      <c r="B85" s="117" t="s">
        <v>938</v>
      </c>
      <c r="C85" s="118" t="s">
        <v>939</v>
      </c>
      <c r="D85" s="70">
        <v>0</v>
      </c>
      <c r="E85" s="70">
        <v>0</v>
      </c>
      <c r="F85" s="70">
        <v>0</v>
      </c>
      <c r="G85" s="70">
        <v>0</v>
      </c>
      <c r="H85" s="70">
        <f>+D85+E85+F85-G85</f>
        <v>0</v>
      </c>
      <c r="I85" s="70">
        <v>0</v>
      </c>
      <c r="J85" s="70">
        <v>0</v>
      </c>
      <c r="K85" s="70">
        <f>+I85+J85</f>
        <v>0</v>
      </c>
      <c r="L85" s="70">
        <f>+H85-K85</f>
        <v>0</v>
      </c>
    </row>
    <row r="86" spans="2:14" s="112" customFormat="1" ht="15" hidden="1" customHeight="1" x14ac:dyDescent="0.2">
      <c r="B86" s="117" t="s">
        <v>940</v>
      </c>
      <c r="C86" s="118" t="s">
        <v>941</v>
      </c>
      <c r="D86" s="70">
        <v>0</v>
      </c>
      <c r="E86" s="70">
        <v>0</v>
      </c>
      <c r="F86" s="70">
        <v>0</v>
      </c>
      <c r="G86" s="70">
        <v>0</v>
      </c>
      <c r="H86" s="70">
        <f>+D86+E86+F86-G86</f>
        <v>0</v>
      </c>
      <c r="I86" s="70">
        <v>0</v>
      </c>
      <c r="J86" s="70">
        <v>0</v>
      </c>
      <c r="K86" s="70">
        <f>+I86+J86</f>
        <v>0</v>
      </c>
      <c r="L86" s="70">
        <f>+H86-K86</f>
        <v>0</v>
      </c>
    </row>
    <row r="87" spans="2:14" ht="15" hidden="1" customHeight="1" x14ac:dyDescent="0.2">
      <c r="B87" s="119" t="s">
        <v>835</v>
      </c>
      <c r="C87" s="120" t="s">
        <v>480</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c r="M87" s="111"/>
    </row>
    <row r="88" spans="2:14" ht="15" hidden="1" customHeight="1" x14ac:dyDescent="0.2">
      <c r="B88" s="119" t="s">
        <v>836</v>
      </c>
      <c r="C88" s="120" t="s">
        <v>837</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c r="M88" s="111"/>
    </row>
    <row r="89" spans="2:14" ht="15" hidden="1" customHeight="1" x14ac:dyDescent="0.2">
      <c r="B89" s="119" t="s">
        <v>838</v>
      </c>
      <c r="C89" s="120" t="s">
        <v>839</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c r="M89" s="111"/>
    </row>
    <row r="90" spans="2:14" ht="15" hidden="1" customHeight="1" x14ac:dyDescent="0.2">
      <c r="B90" s="115"/>
      <c r="C90" s="116" t="s">
        <v>840</v>
      </c>
      <c r="D90" s="20">
        <v>0</v>
      </c>
      <c r="E90" s="20">
        <v>0</v>
      </c>
      <c r="F90" s="20">
        <v>0</v>
      </c>
      <c r="G90" s="20">
        <v>0</v>
      </c>
      <c r="H90" s="20">
        <f>+D90+E90+F90-G90</f>
        <v>0</v>
      </c>
      <c r="I90" s="20">
        <v>0</v>
      </c>
      <c r="J90" s="20">
        <v>0</v>
      </c>
      <c r="K90" s="20">
        <f>+I90+J90</f>
        <v>0</v>
      </c>
      <c r="L90" s="20">
        <f>+H90-K90</f>
        <v>0</v>
      </c>
      <c r="M90" s="111"/>
    </row>
    <row r="91" spans="2:14" ht="15" hidden="1" customHeight="1" x14ac:dyDescent="0.2">
      <c r="B91" s="115"/>
      <c r="C91" s="116" t="s">
        <v>841</v>
      </c>
      <c r="D91" s="20">
        <v>0</v>
      </c>
      <c r="E91" s="20">
        <v>0</v>
      </c>
      <c r="F91" s="20">
        <v>0</v>
      </c>
      <c r="G91" s="20">
        <v>0</v>
      </c>
      <c r="H91" s="20">
        <f>+D91+E91+F91-G91</f>
        <v>0</v>
      </c>
      <c r="I91" s="20">
        <v>0</v>
      </c>
      <c r="J91" s="20">
        <v>0</v>
      </c>
      <c r="K91" s="20">
        <f>+I91+J91</f>
        <v>0</v>
      </c>
      <c r="L91" s="20">
        <f>+H91-K91</f>
        <v>0</v>
      </c>
      <c r="M91" s="111"/>
    </row>
    <row r="92" spans="2:14" ht="15" hidden="1" customHeight="1" x14ac:dyDescent="0.2">
      <c r="B92" s="115"/>
      <c r="C92" s="116" t="s">
        <v>842</v>
      </c>
      <c r="D92" s="20">
        <v>0</v>
      </c>
      <c r="E92" s="20">
        <v>0</v>
      </c>
      <c r="F92" s="20">
        <v>0</v>
      </c>
      <c r="G92" s="20">
        <v>0</v>
      </c>
      <c r="H92" s="20">
        <f>+D92+E92+F92-G92</f>
        <v>0</v>
      </c>
      <c r="I92" s="20">
        <v>0</v>
      </c>
      <c r="J92" s="20">
        <v>0</v>
      </c>
      <c r="K92" s="20">
        <f>+I92+J92</f>
        <v>0</v>
      </c>
      <c r="L92" s="20">
        <f>+H92-K92</f>
        <v>0</v>
      </c>
      <c r="M92" s="111"/>
    </row>
    <row r="93" spans="2:14" ht="15" hidden="1" customHeight="1" x14ac:dyDescent="0.2">
      <c r="B93" s="119" t="s">
        <v>843</v>
      </c>
      <c r="C93" s="120" t="s">
        <v>844</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c r="M93" s="111"/>
    </row>
    <row r="94" spans="2:14" ht="15" hidden="1" customHeight="1" x14ac:dyDescent="0.2">
      <c r="B94" s="115"/>
      <c r="C94" s="116" t="s">
        <v>845</v>
      </c>
      <c r="D94" s="20">
        <v>0</v>
      </c>
      <c r="E94" s="20">
        <v>0</v>
      </c>
      <c r="F94" s="20">
        <v>0</v>
      </c>
      <c r="G94" s="20">
        <v>0</v>
      </c>
      <c r="H94" s="20">
        <f>+D94+E94+F94-G94</f>
        <v>0</v>
      </c>
      <c r="I94" s="20">
        <v>0</v>
      </c>
      <c r="J94" s="20">
        <v>0</v>
      </c>
      <c r="K94" s="20">
        <f>+I94+J94</f>
        <v>0</v>
      </c>
      <c r="L94" s="20">
        <f>+H94-K94</f>
        <v>0</v>
      </c>
      <c r="M94" s="111"/>
    </row>
    <row r="95" spans="2:14" ht="15" hidden="1" customHeight="1" x14ac:dyDescent="0.2">
      <c r="B95" s="115"/>
      <c r="C95" s="116" t="s">
        <v>846</v>
      </c>
      <c r="D95" s="20">
        <v>0</v>
      </c>
      <c r="E95" s="20">
        <v>0</v>
      </c>
      <c r="F95" s="20">
        <v>0</v>
      </c>
      <c r="G95" s="20">
        <v>0</v>
      </c>
      <c r="H95" s="20">
        <f>+D95+E95+F95-G95</f>
        <v>0</v>
      </c>
      <c r="I95" s="20">
        <v>0</v>
      </c>
      <c r="J95" s="20">
        <v>0</v>
      </c>
      <c r="K95" s="20">
        <f>+I95+J95</f>
        <v>0</v>
      </c>
      <c r="L95" s="20">
        <f>+H95-K95</f>
        <v>0</v>
      </c>
      <c r="M95" s="111"/>
    </row>
    <row r="96" spans="2:14" ht="15" hidden="1" customHeight="1" x14ac:dyDescent="0.2">
      <c r="B96" s="115"/>
      <c r="C96" s="116" t="s">
        <v>847</v>
      </c>
      <c r="D96" s="20">
        <v>0</v>
      </c>
      <c r="E96" s="20">
        <v>0</v>
      </c>
      <c r="F96" s="20">
        <v>0</v>
      </c>
      <c r="G96" s="20">
        <v>0</v>
      </c>
      <c r="H96" s="20">
        <f>+D96+E96+F96-G96</f>
        <v>0</v>
      </c>
      <c r="I96" s="20">
        <v>0</v>
      </c>
      <c r="J96" s="20">
        <v>0</v>
      </c>
      <c r="K96" s="20">
        <f>+I96+J96</f>
        <v>0</v>
      </c>
      <c r="L96" s="20">
        <f>+H96-K96</f>
        <v>0</v>
      </c>
      <c r="M96" s="111"/>
    </row>
    <row r="97" spans="2:13" ht="15" hidden="1" customHeight="1" x14ac:dyDescent="0.2">
      <c r="B97" s="115"/>
      <c r="C97" s="116" t="s">
        <v>848</v>
      </c>
      <c r="D97" s="20">
        <v>0</v>
      </c>
      <c r="E97" s="20">
        <v>0</v>
      </c>
      <c r="F97" s="20">
        <v>0</v>
      </c>
      <c r="G97" s="20">
        <v>0</v>
      </c>
      <c r="H97" s="20">
        <f>+D97+E97+F97-G97</f>
        <v>0</v>
      </c>
      <c r="I97" s="20">
        <v>0</v>
      </c>
      <c r="J97" s="20">
        <v>0</v>
      </c>
      <c r="K97" s="20">
        <f>+I97+J97</f>
        <v>0</v>
      </c>
      <c r="L97" s="20">
        <f>+H97-K97</f>
        <v>0</v>
      </c>
      <c r="M97" s="111"/>
    </row>
    <row r="98" spans="2:13" ht="15" hidden="1" customHeight="1" x14ac:dyDescent="0.2">
      <c r="B98" s="119" t="s">
        <v>849</v>
      </c>
      <c r="C98" s="120" t="s">
        <v>850</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c r="M98" s="111"/>
    </row>
    <row r="99" spans="2:13" ht="15" hidden="1" customHeight="1" x14ac:dyDescent="0.2">
      <c r="B99" s="115"/>
      <c r="C99" s="116" t="s">
        <v>851</v>
      </c>
      <c r="D99" s="20">
        <v>0</v>
      </c>
      <c r="E99" s="20">
        <v>0</v>
      </c>
      <c r="F99" s="20">
        <v>0</v>
      </c>
      <c r="G99" s="20">
        <v>0</v>
      </c>
      <c r="H99" s="20">
        <f>+D99+E99+F99-G99</f>
        <v>0</v>
      </c>
      <c r="I99" s="20">
        <v>0</v>
      </c>
      <c r="J99" s="20">
        <v>0</v>
      </c>
      <c r="K99" s="20">
        <f>+I99+J99</f>
        <v>0</v>
      </c>
      <c r="L99" s="20">
        <f>+H99-K99</f>
        <v>0</v>
      </c>
      <c r="M99" s="111"/>
    </row>
    <row r="100" spans="2:13" ht="15" hidden="1" customHeight="1" x14ac:dyDescent="0.2">
      <c r="B100" s="116"/>
      <c r="C100" s="116" t="s">
        <v>852</v>
      </c>
      <c r="D100" s="20">
        <v>0</v>
      </c>
      <c r="E100" s="20">
        <v>0</v>
      </c>
      <c r="F100" s="20">
        <v>0</v>
      </c>
      <c r="G100" s="20">
        <v>0</v>
      </c>
      <c r="H100" s="20">
        <f>+D100+E100+F100-G100</f>
        <v>0</v>
      </c>
      <c r="I100" s="20">
        <v>0</v>
      </c>
      <c r="J100" s="20">
        <v>0</v>
      </c>
      <c r="K100" s="20">
        <f>+I100+J100</f>
        <v>0</v>
      </c>
      <c r="L100" s="20">
        <f>+H100-K100</f>
        <v>0</v>
      </c>
      <c r="M100" s="111"/>
    </row>
    <row r="101" spans="2:13" ht="15" hidden="1" customHeight="1" x14ac:dyDescent="0.2">
      <c r="B101" s="120" t="s">
        <v>853</v>
      </c>
      <c r="C101" s="120" t="s">
        <v>854</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c r="M101" s="111"/>
    </row>
    <row r="102" spans="2:13" ht="15" hidden="1" customHeight="1" x14ac:dyDescent="0.2">
      <c r="B102" s="116" t="s">
        <v>855</v>
      </c>
      <c r="C102" s="116" t="s">
        <v>856</v>
      </c>
      <c r="D102" s="20">
        <v>0</v>
      </c>
      <c r="E102" s="20">
        <v>0</v>
      </c>
      <c r="F102" s="20">
        <v>0</v>
      </c>
      <c r="G102" s="20">
        <v>0</v>
      </c>
      <c r="H102" s="20">
        <f>+D102+E102+F102-G102</f>
        <v>0</v>
      </c>
      <c r="I102" s="20">
        <v>0</v>
      </c>
      <c r="J102" s="20">
        <v>0</v>
      </c>
      <c r="K102" s="20">
        <f>+I102+J102</f>
        <v>0</v>
      </c>
      <c r="L102" s="20">
        <f>+H102-K102</f>
        <v>0</v>
      </c>
      <c r="M102" s="111"/>
    </row>
    <row r="103" spans="2:13" ht="15" hidden="1" customHeight="1" x14ac:dyDescent="0.2">
      <c r="B103" s="130" t="s">
        <v>857</v>
      </c>
      <c r="C103" s="120" t="s">
        <v>858</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c r="M103" s="111"/>
    </row>
    <row r="104" spans="2:13" ht="15" hidden="1" customHeight="1" x14ac:dyDescent="0.2">
      <c r="B104" s="130" t="s">
        <v>859</v>
      </c>
      <c r="C104" s="120" t="s">
        <v>860</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c r="M104" s="111"/>
    </row>
    <row r="105" spans="2:13" ht="15" hidden="1" customHeight="1" x14ac:dyDescent="0.2">
      <c r="B105" s="126" t="s">
        <v>861</v>
      </c>
      <c r="C105" s="116" t="s">
        <v>862</v>
      </c>
      <c r="D105" s="20">
        <v>0</v>
      </c>
      <c r="E105" s="20">
        <v>0</v>
      </c>
      <c r="F105" s="20">
        <v>0</v>
      </c>
      <c r="G105" s="20">
        <v>0</v>
      </c>
      <c r="H105" s="20">
        <f>+D105+E105+F105-G105</f>
        <v>0</v>
      </c>
      <c r="I105" s="20">
        <v>0</v>
      </c>
      <c r="J105" s="20">
        <v>0</v>
      </c>
      <c r="K105" s="20">
        <f>+I105+J105</f>
        <v>0</v>
      </c>
      <c r="L105" s="20">
        <f>+H105-K105</f>
        <v>0</v>
      </c>
      <c r="M105" s="111"/>
    </row>
    <row r="106" spans="2:13" ht="15" hidden="1" customHeight="1" x14ac:dyDescent="0.2">
      <c r="B106" s="126" t="s">
        <v>863</v>
      </c>
      <c r="C106" s="116" t="s">
        <v>866</v>
      </c>
      <c r="D106" s="20">
        <v>0</v>
      </c>
      <c r="E106" s="20">
        <v>0</v>
      </c>
      <c r="F106" s="20">
        <v>0</v>
      </c>
      <c r="G106" s="20">
        <v>0</v>
      </c>
      <c r="H106" s="20">
        <f>+D106+E106+F106-G106</f>
        <v>0</v>
      </c>
      <c r="I106" s="20">
        <v>0</v>
      </c>
      <c r="J106" s="20">
        <v>0</v>
      </c>
      <c r="K106" s="20">
        <f>+I106+J106</f>
        <v>0</v>
      </c>
      <c r="L106" s="20">
        <f>+H106-K106</f>
        <v>0</v>
      </c>
      <c r="M106" s="111"/>
    </row>
    <row r="107" spans="2:13" s="112" customFormat="1" ht="15" customHeight="1" x14ac:dyDescent="0.2">
      <c r="B107" s="129"/>
      <c r="C107" s="118"/>
      <c r="D107" s="70"/>
      <c r="E107" s="70"/>
      <c r="F107" s="70"/>
      <c r="G107" s="70"/>
      <c r="H107" s="70"/>
      <c r="I107" s="70"/>
      <c r="J107" s="70"/>
      <c r="K107" s="70"/>
      <c r="L107" s="70"/>
      <c r="M107" s="110"/>
    </row>
    <row r="108" spans="2:13" s="133" customFormat="1" ht="15" customHeight="1" x14ac:dyDescent="0.2">
      <c r="B108" s="131"/>
      <c r="C108" s="132" t="s">
        <v>865</v>
      </c>
      <c r="D108" s="30">
        <f t="shared" ref="D108:L108" si="41">+D7+D24+D55+D78+D87+D103</f>
        <v>23460934.560000002</v>
      </c>
      <c r="E108" s="30">
        <f t="shared" si="41"/>
        <v>0</v>
      </c>
      <c r="F108" s="30">
        <f t="shared" si="41"/>
        <v>0</v>
      </c>
      <c r="G108" s="30">
        <f t="shared" si="41"/>
        <v>0</v>
      </c>
      <c r="H108" s="30">
        <f t="shared" si="41"/>
        <v>23460934.560000002</v>
      </c>
      <c r="I108" s="30">
        <f t="shared" si="41"/>
        <v>0</v>
      </c>
      <c r="J108" s="30">
        <f t="shared" si="41"/>
        <v>0</v>
      </c>
      <c r="K108" s="30">
        <f t="shared" si="41"/>
        <v>0</v>
      </c>
      <c r="L108" s="30">
        <f t="shared" si="41"/>
        <v>23460934.560000002</v>
      </c>
      <c r="M108" s="158"/>
    </row>
    <row r="109" spans="2:13" s="112" customFormat="1" ht="15" hidden="1" customHeight="1" x14ac:dyDescent="0.2">
      <c r="D109" s="134"/>
      <c r="E109" s="134">
        <f>+E108-[28]Egresos!$D$74</f>
        <v>-31375700</v>
      </c>
      <c r="F109" s="134"/>
      <c r="G109" s="134"/>
      <c r="H109" s="134">
        <f>+D108+E108+F108-G108-H108</f>
        <v>0</v>
      </c>
      <c r="J109" s="134"/>
      <c r="K109" s="134">
        <f>+K108-'[14]III-02-30 Camino Las Caprinos'!$D$923</f>
        <v>0</v>
      </c>
      <c r="L109" s="134">
        <f>+L108-'[14]III-02-30 Camino Las Caprinos'!$D$924</f>
        <v>-7914765.4399999976</v>
      </c>
    </row>
    <row r="110" spans="2:13" s="112" customFormat="1" ht="15" customHeight="1" x14ac:dyDescent="0.2">
      <c r="D110" s="32">
        <f>+D108-'[1]Programa III-InstMedidores'!$D$100</f>
        <v>0</v>
      </c>
      <c r="E110" s="32">
        <f>+E108</f>
        <v>0</v>
      </c>
      <c r="G110" s="136">
        <f>+F108-G108</f>
        <v>0</v>
      </c>
      <c r="H110" s="32">
        <f>+D108+E108+F108-G108-H108</f>
        <v>0</v>
      </c>
      <c r="I110" s="32"/>
      <c r="M110" s="110"/>
    </row>
    <row r="111" spans="2:13" s="112" customFormat="1" ht="15" customHeight="1" x14ac:dyDescent="0.2">
      <c r="E111" s="140"/>
      <c r="M111" s="110"/>
    </row>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7,605,000.00"/>
        <filter val="2,500,000.00"/>
        <filter val="3,055,934.56"/>
        <filter val="300,000.00"/>
        <filter val="5,555,934.56"/>
        <filter val="5,855,934.5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15 H17:L17 H16 K16:L16 H20:L20 H18 K18:L18 H19 K19:L19 H24:L58 H21 K21:L21 H22 L22 H23 K23:L23 H60:L61 H59 K59:L59 H63:L66 H62 K62:L62 H68:L68 H67 K67:L67 H70:L81 H69 K69:L69 H82 K82:L82"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codeName="Hoja27"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H139" sqref="H139"/>
    </sheetView>
  </sheetViews>
  <sheetFormatPr baseColWidth="10" defaultRowHeight="12" x14ac:dyDescent="0.2"/>
  <cols>
    <col min="1" max="1" width="2.7109375" style="111" customWidth="1"/>
    <col min="2" max="2" width="15.85546875" style="111" customWidth="1"/>
    <col min="3" max="3" width="82.7109375" style="111" customWidth="1"/>
    <col min="4" max="12" width="18.7109375" style="111" customWidth="1"/>
    <col min="13" max="16384" width="11.42578125" style="111"/>
  </cols>
  <sheetData>
    <row r="1" spans="2:12" ht="15" customHeight="1" x14ac:dyDescent="0.2"/>
    <row r="2" spans="2:12" ht="15" customHeight="1" x14ac:dyDescent="0.25">
      <c r="B2" s="188" t="s">
        <v>690</v>
      </c>
      <c r="C2" s="188"/>
      <c r="D2" s="188"/>
      <c r="E2" s="188"/>
      <c r="F2" s="188"/>
      <c r="G2" s="188"/>
      <c r="H2" s="188"/>
      <c r="I2" s="188"/>
      <c r="J2" s="188"/>
      <c r="K2" s="188"/>
      <c r="L2" s="188"/>
    </row>
    <row r="3" spans="2:12" ht="15" customHeight="1" x14ac:dyDescent="0.25">
      <c r="B3" s="188" t="s">
        <v>1030</v>
      </c>
      <c r="C3" s="188"/>
      <c r="D3" s="188"/>
      <c r="E3" s="188"/>
      <c r="F3" s="188"/>
      <c r="G3" s="188"/>
      <c r="H3" s="188"/>
      <c r="I3" s="188"/>
      <c r="J3" s="188"/>
      <c r="K3" s="188"/>
      <c r="L3" s="188"/>
    </row>
    <row r="4" spans="2:12" ht="15" customHeight="1" x14ac:dyDescent="0.2"/>
    <row r="5" spans="2:12" s="112" customFormat="1" ht="15" customHeight="1" x14ac:dyDescent="0.2">
      <c r="B5" s="189" t="s">
        <v>691</v>
      </c>
      <c r="C5" s="190" t="s">
        <v>692</v>
      </c>
      <c r="D5" s="183" t="s">
        <v>693</v>
      </c>
      <c r="E5" s="183" t="s">
        <v>694</v>
      </c>
      <c r="F5" s="183" t="s">
        <v>695</v>
      </c>
      <c r="G5" s="187" t="s">
        <v>696</v>
      </c>
      <c r="H5" s="183" t="s">
        <v>697</v>
      </c>
      <c r="I5" s="183" t="s">
        <v>698</v>
      </c>
      <c r="J5" s="183" t="s">
        <v>699</v>
      </c>
      <c r="K5" s="183" t="s">
        <v>700</v>
      </c>
      <c r="L5" s="183" t="s">
        <v>701</v>
      </c>
    </row>
    <row r="6" spans="2:12" s="112" customFormat="1" ht="15" customHeight="1" x14ac:dyDescent="0.2">
      <c r="B6" s="189"/>
      <c r="C6" s="190"/>
      <c r="D6" s="183"/>
      <c r="E6" s="183"/>
      <c r="F6" s="183"/>
      <c r="G6" s="187"/>
      <c r="H6" s="183"/>
      <c r="I6" s="183"/>
      <c r="J6" s="183"/>
      <c r="K6" s="183"/>
      <c r="L6" s="183"/>
    </row>
    <row r="7" spans="2:12" s="112" customFormat="1" ht="15" hidden="1" customHeight="1" x14ac:dyDescent="0.2">
      <c r="B7" s="113" t="s">
        <v>702</v>
      </c>
      <c r="C7" s="114"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112" customFormat="1" ht="15" hidden="1" customHeight="1" x14ac:dyDescent="0.2">
      <c r="B8" s="113" t="s">
        <v>704</v>
      </c>
      <c r="C8" s="114"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s="112" customFormat="1" ht="15" hidden="1" customHeight="1" x14ac:dyDescent="0.2">
      <c r="B9" s="117" t="s">
        <v>706</v>
      </c>
      <c r="C9" s="118" t="s">
        <v>707</v>
      </c>
      <c r="D9" s="70">
        <v>0</v>
      </c>
      <c r="E9" s="70">
        <v>0</v>
      </c>
      <c r="F9" s="70">
        <v>0</v>
      </c>
      <c r="G9" s="70">
        <v>0</v>
      </c>
      <c r="H9" s="70">
        <f>+D9+E9+F9-G9</f>
        <v>0</v>
      </c>
      <c r="I9" s="70">
        <v>0</v>
      </c>
      <c r="J9" s="70">
        <v>0</v>
      </c>
      <c r="K9" s="70">
        <f>+I9+J9</f>
        <v>0</v>
      </c>
      <c r="L9" s="70">
        <f>+H9-K9</f>
        <v>0</v>
      </c>
    </row>
    <row r="10" spans="2:12" s="112" customFormat="1" ht="15" hidden="1" customHeight="1" x14ac:dyDescent="0.2">
      <c r="B10" s="117" t="s">
        <v>928</v>
      </c>
      <c r="C10" s="118" t="s">
        <v>929</v>
      </c>
      <c r="D10" s="70">
        <v>0</v>
      </c>
      <c r="E10" s="70">
        <v>0</v>
      </c>
      <c r="F10" s="70">
        <v>0</v>
      </c>
      <c r="G10" s="70">
        <v>0</v>
      </c>
      <c r="H10" s="70">
        <f>+D10+E10+F10-G10</f>
        <v>0</v>
      </c>
      <c r="I10" s="70">
        <v>0</v>
      </c>
      <c r="J10" s="71">
        <v>0</v>
      </c>
      <c r="K10" s="70">
        <f>+I10+J10</f>
        <v>0</v>
      </c>
      <c r="L10" s="70">
        <f>+H10-K10</f>
        <v>0</v>
      </c>
    </row>
    <row r="11" spans="2:12" s="112" customFormat="1" ht="15" hidden="1" customHeight="1" x14ac:dyDescent="0.2">
      <c r="B11" s="113" t="s">
        <v>710</v>
      </c>
      <c r="C11" s="114" t="s">
        <v>711</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2" s="112" customFormat="1" ht="15" hidden="1" customHeight="1" x14ac:dyDescent="0.2">
      <c r="B12" s="117" t="s">
        <v>712</v>
      </c>
      <c r="C12" s="118" t="s">
        <v>713</v>
      </c>
      <c r="D12" s="70">
        <v>0</v>
      </c>
      <c r="E12" s="70">
        <v>0</v>
      </c>
      <c r="F12" s="70">
        <v>0</v>
      </c>
      <c r="G12" s="70">
        <v>0</v>
      </c>
      <c r="H12" s="70">
        <f>+D12+E12+F12-G12</f>
        <v>0</v>
      </c>
      <c r="I12" s="70">
        <v>0</v>
      </c>
      <c r="J12" s="70">
        <v>0</v>
      </c>
      <c r="K12" s="70">
        <f>+I12+J12</f>
        <v>0</v>
      </c>
      <c r="L12" s="70">
        <f>+H12-K12</f>
        <v>0</v>
      </c>
    </row>
    <row r="13" spans="2:12" s="112" customFormat="1" ht="15" hidden="1" customHeight="1" x14ac:dyDescent="0.2">
      <c r="B13" s="117" t="s">
        <v>714</v>
      </c>
      <c r="C13" s="118" t="s">
        <v>715</v>
      </c>
      <c r="D13" s="70">
        <v>0</v>
      </c>
      <c r="E13" s="70">
        <v>0</v>
      </c>
      <c r="F13" s="70">
        <v>0</v>
      </c>
      <c r="G13" s="70">
        <v>0</v>
      </c>
      <c r="H13" s="70">
        <f>+D13+E13+F13-G13</f>
        <v>0</v>
      </c>
      <c r="I13" s="70">
        <v>0</v>
      </c>
      <c r="J13" s="70">
        <v>0</v>
      </c>
      <c r="K13" s="70">
        <f>+I13+J13</f>
        <v>0</v>
      </c>
      <c r="L13" s="70">
        <f>+H13-K13</f>
        <v>0</v>
      </c>
    </row>
    <row r="14" spans="2:12" s="112" customFormat="1" ht="15" hidden="1" customHeight="1" x14ac:dyDescent="0.2">
      <c r="B14" s="113" t="s">
        <v>716</v>
      </c>
      <c r="C14" s="114" t="s">
        <v>717</v>
      </c>
      <c r="D14" s="67">
        <f>SUM(D15:D16)</f>
        <v>0</v>
      </c>
      <c r="E14" s="67">
        <f t="shared" ref="E14:L14" si="3">SUM(E15:E16)</f>
        <v>0</v>
      </c>
      <c r="F14" s="67">
        <f t="shared" si="3"/>
        <v>0</v>
      </c>
      <c r="G14" s="67">
        <f t="shared" si="3"/>
        <v>0</v>
      </c>
      <c r="H14" s="67">
        <f t="shared" si="3"/>
        <v>0</v>
      </c>
      <c r="I14" s="67">
        <f t="shared" si="3"/>
        <v>0</v>
      </c>
      <c r="J14" s="30">
        <f t="shared" si="3"/>
        <v>0</v>
      </c>
      <c r="K14" s="67">
        <f t="shared" si="3"/>
        <v>0</v>
      </c>
      <c r="L14" s="67">
        <f t="shared" si="3"/>
        <v>0</v>
      </c>
    </row>
    <row r="15" spans="2:12" s="112" customFormat="1" ht="15" hidden="1" customHeight="1" x14ac:dyDescent="0.2">
      <c r="B15" s="117" t="s">
        <v>718</v>
      </c>
      <c r="C15" s="118" t="s">
        <v>719</v>
      </c>
      <c r="D15" s="70">
        <v>0</v>
      </c>
      <c r="E15" s="70">
        <v>0</v>
      </c>
      <c r="F15" s="70">
        <v>0</v>
      </c>
      <c r="G15" s="70">
        <v>0</v>
      </c>
      <c r="H15" s="70">
        <f>+D15+E15+F15-G15</f>
        <v>0</v>
      </c>
      <c r="I15" s="70">
        <v>0</v>
      </c>
      <c r="J15" s="70">
        <v>0</v>
      </c>
      <c r="K15" s="70">
        <f>+I15+J15</f>
        <v>0</v>
      </c>
      <c r="L15" s="70">
        <f>+H15-K15</f>
        <v>0</v>
      </c>
    </row>
    <row r="16" spans="2:12" s="112" customFormat="1" ht="15" hidden="1" customHeight="1" x14ac:dyDescent="0.2">
      <c r="B16" s="117" t="s">
        <v>720</v>
      </c>
      <c r="C16" s="118" t="s">
        <v>721</v>
      </c>
      <c r="D16" s="70">
        <v>0</v>
      </c>
      <c r="E16" s="70">
        <v>0</v>
      </c>
      <c r="F16" s="70">
        <v>0</v>
      </c>
      <c r="G16" s="70">
        <v>0</v>
      </c>
      <c r="H16" s="70">
        <f>+D16+E16+F16-G16</f>
        <v>0</v>
      </c>
      <c r="I16" s="70">
        <v>0</v>
      </c>
      <c r="J16" s="71">
        <v>0</v>
      </c>
      <c r="K16" s="70">
        <f>+I16+J16</f>
        <v>0</v>
      </c>
      <c r="L16" s="70">
        <f>+H16-K16</f>
        <v>0</v>
      </c>
    </row>
    <row r="17" spans="2:12" s="112" customFormat="1" ht="15" hidden="1" customHeight="1" x14ac:dyDescent="0.2">
      <c r="B17" s="113" t="s">
        <v>722</v>
      </c>
      <c r="C17" s="114" t="s">
        <v>723</v>
      </c>
      <c r="D17" s="67">
        <f>SUM(D18:D19)</f>
        <v>0</v>
      </c>
      <c r="E17" s="67">
        <f t="shared" ref="E17:L17" si="4">SUM(E18:E19)</f>
        <v>0</v>
      </c>
      <c r="F17" s="67">
        <f t="shared" si="4"/>
        <v>0</v>
      </c>
      <c r="G17" s="67">
        <f t="shared" si="4"/>
        <v>0</v>
      </c>
      <c r="H17" s="67">
        <f t="shared" si="4"/>
        <v>0</v>
      </c>
      <c r="I17" s="67">
        <f t="shared" si="4"/>
        <v>0</v>
      </c>
      <c r="J17" s="30">
        <f t="shared" si="4"/>
        <v>0</v>
      </c>
      <c r="K17" s="67">
        <f t="shared" si="4"/>
        <v>0</v>
      </c>
      <c r="L17" s="67">
        <f t="shared" si="4"/>
        <v>0</v>
      </c>
    </row>
    <row r="18" spans="2:12" s="112" customFormat="1" ht="15" hidden="1" customHeight="1" x14ac:dyDescent="0.2">
      <c r="B18" s="118" t="s">
        <v>724</v>
      </c>
      <c r="C18" s="118" t="s">
        <v>725</v>
      </c>
      <c r="D18" s="70">
        <v>0</v>
      </c>
      <c r="E18" s="70">
        <v>0</v>
      </c>
      <c r="F18" s="70">
        <v>0</v>
      </c>
      <c r="G18" s="70">
        <v>0</v>
      </c>
      <c r="H18" s="70">
        <f>+D18+E18+F18-G18</f>
        <v>0</v>
      </c>
      <c r="I18" s="70">
        <v>0</v>
      </c>
      <c r="J18" s="71">
        <v>0</v>
      </c>
      <c r="K18" s="70">
        <f>+I18+J18</f>
        <v>0</v>
      </c>
      <c r="L18" s="70">
        <f>+H18-K18</f>
        <v>0</v>
      </c>
    </row>
    <row r="19" spans="2:12" s="112" customFormat="1" ht="15" hidden="1" customHeight="1" x14ac:dyDescent="0.2">
      <c r="B19" s="118" t="s">
        <v>726</v>
      </c>
      <c r="C19" s="118" t="s">
        <v>727</v>
      </c>
      <c r="D19" s="70">
        <v>0</v>
      </c>
      <c r="E19" s="70">
        <v>0</v>
      </c>
      <c r="F19" s="70">
        <v>0</v>
      </c>
      <c r="G19" s="70">
        <v>0</v>
      </c>
      <c r="H19" s="70">
        <f>+D19+E19+F19-G19</f>
        <v>0</v>
      </c>
      <c r="I19" s="70">
        <v>0</v>
      </c>
      <c r="J19" s="71">
        <v>0</v>
      </c>
      <c r="K19" s="70">
        <f>+I19+J19</f>
        <v>0</v>
      </c>
      <c r="L19" s="70">
        <f>+H19-K19</f>
        <v>0</v>
      </c>
    </row>
    <row r="20" spans="2:12" s="112" customFormat="1" ht="15" hidden="1" customHeight="1" x14ac:dyDescent="0.2">
      <c r="B20" s="113" t="s">
        <v>728</v>
      </c>
      <c r="C20" s="114" t="s">
        <v>729</v>
      </c>
      <c r="D20" s="67">
        <f>SUM(D21:D23)</f>
        <v>0</v>
      </c>
      <c r="E20" s="67">
        <f t="shared" ref="E20:L20" si="5">SUM(E21:E23)</f>
        <v>0</v>
      </c>
      <c r="F20" s="67">
        <f t="shared" si="5"/>
        <v>0</v>
      </c>
      <c r="G20" s="67">
        <f t="shared" si="5"/>
        <v>0</v>
      </c>
      <c r="H20" s="67">
        <f t="shared" si="5"/>
        <v>0</v>
      </c>
      <c r="I20" s="67">
        <f t="shared" si="5"/>
        <v>0</v>
      </c>
      <c r="J20" s="30">
        <f t="shared" si="5"/>
        <v>0</v>
      </c>
      <c r="K20" s="67">
        <f t="shared" si="5"/>
        <v>0</v>
      </c>
      <c r="L20" s="67">
        <f t="shared" si="5"/>
        <v>0</v>
      </c>
    </row>
    <row r="21" spans="2:12" s="112" customFormat="1" ht="15" hidden="1" customHeight="1" x14ac:dyDescent="0.2">
      <c r="B21" s="117" t="s">
        <v>903</v>
      </c>
      <c r="C21" s="118" t="s">
        <v>904</v>
      </c>
      <c r="D21" s="70">
        <v>0</v>
      </c>
      <c r="E21" s="70">
        <v>0</v>
      </c>
      <c r="F21" s="70">
        <v>0</v>
      </c>
      <c r="G21" s="70">
        <v>0</v>
      </c>
      <c r="H21" s="70">
        <f>+D21+E21+F21-G21</f>
        <v>0</v>
      </c>
      <c r="I21" s="70">
        <v>0</v>
      </c>
      <c r="J21" s="71">
        <v>0</v>
      </c>
      <c r="K21" s="70">
        <f>+I21+J21</f>
        <v>0</v>
      </c>
      <c r="L21" s="70">
        <f>+H21-K21</f>
        <v>0</v>
      </c>
    </row>
    <row r="22" spans="2:12" s="112" customFormat="1" ht="15" hidden="1" customHeight="1" x14ac:dyDescent="0.2">
      <c r="B22" s="117" t="s">
        <v>730</v>
      </c>
      <c r="C22" s="118" t="s">
        <v>731</v>
      </c>
      <c r="D22" s="70">
        <v>0</v>
      </c>
      <c r="E22" s="70">
        <v>0</v>
      </c>
      <c r="F22" s="70">
        <v>0</v>
      </c>
      <c r="G22" s="70">
        <v>0</v>
      </c>
      <c r="H22" s="70">
        <f>+D22+E22+F22-G22</f>
        <v>0</v>
      </c>
      <c r="I22" s="70">
        <v>0</v>
      </c>
      <c r="J22" s="71">
        <v>0</v>
      </c>
      <c r="K22" s="70">
        <f>+I22+J22</f>
        <v>0</v>
      </c>
      <c r="L22" s="70">
        <f>+H22-K22</f>
        <v>0</v>
      </c>
    </row>
    <row r="23" spans="2:12" s="112" customFormat="1" ht="15" hidden="1" customHeight="1" x14ac:dyDescent="0.2">
      <c r="B23" s="117" t="s">
        <v>732</v>
      </c>
      <c r="C23" s="118" t="s">
        <v>733</v>
      </c>
      <c r="D23" s="70">
        <v>0</v>
      </c>
      <c r="E23" s="70">
        <v>0</v>
      </c>
      <c r="F23" s="70">
        <v>0</v>
      </c>
      <c r="G23" s="70">
        <v>0</v>
      </c>
      <c r="H23" s="70">
        <f>+D23+E23+F23-G23</f>
        <v>0</v>
      </c>
      <c r="I23" s="70">
        <v>0</v>
      </c>
      <c r="J23" s="71">
        <v>0</v>
      </c>
      <c r="K23" s="70">
        <f>+I23+J23</f>
        <v>0</v>
      </c>
      <c r="L23" s="70">
        <f>+H23-K23</f>
        <v>0</v>
      </c>
    </row>
    <row r="24" spans="2:12" s="112" customFormat="1" ht="15" hidden="1" customHeight="1" x14ac:dyDescent="0.2">
      <c r="B24" s="113" t="s">
        <v>734</v>
      </c>
      <c r="C24" s="114" t="s">
        <v>735</v>
      </c>
      <c r="D24" s="67">
        <f>+D25+D27+D30+D34+D38+D41+D43+D45+D50+D52</f>
        <v>0</v>
      </c>
      <c r="E24" s="67">
        <f t="shared" ref="E24:L24" si="6">+E25+E27+E30+E34+E38+E41+E43+E45+E50+E52</f>
        <v>0</v>
      </c>
      <c r="F24" s="67">
        <f t="shared" si="6"/>
        <v>0</v>
      </c>
      <c r="G24" s="67">
        <f t="shared" si="6"/>
        <v>0</v>
      </c>
      <c r="H24" s="67">
        <f t="shared" si="6"/>
        <v>0</v>
      </c>
      <c r="I24" s="67">
        <f t="shared" si="6"/>
        <v>0</v>
      </c>
      <c r="J24" s="30">
        <f t="shared" si="6"/>
        <v>0</v>
      </c>
      <c r="K24" s="67">
        <f t="shared" si="6"/>
        <v>0</v>
      </c>
      <c r="L24" s="67">
        <f t="shared" si="6"/>
        <v>0</v>
      </c>
    </row>
    <row r="25" spans="2:12" s="121" customFormat="1" ht="15" hidden="1" customHeight="1" x14ac:dyDescent="0.2">
      <c r="B25" s="113" t="s">
        <v>736</v>
      </c>
      <c r="C25" s="114"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row>
    <row r="26" spans="2:12" s="112" customFormat="1" ht="15" hidden="1" customHeight="1" x14ac:dyDescent="0.2">
      <c r="B26" s="117" t="s">
        <v>737</v>
      </c>
      <c r="C26" s="118" t="s">
        <v>738</v>
      </c>
      <c r="D26" s="70">
        <v>0</v>
      </c>
      <c r="E26" s="70">
        <v>0</v>
      </c>
      <c r="F26" s="70">
        <v>0</v>
      </c>
      <c r="G26" s="70">
        <v>0</v>
      </c>
      <c r="H26" s="70">
        <f>+D26+E26+F26-G26</f>
        <v>0</v>
      </c>
      <c r="I26" s="70">
        <v>0</v>
      </c>
      <c r="J26" s="70">
        <v>0</v>
      </c>
      <c r="K26" s="70">
        <f>+I26+J26</f>
        <v>0</v>
      </c>
      <c r="L26" s="70">
        <f>+H26-K26</f>
        <v>0</v>
      </c>
    </row>
    <row r="27" spans="2:12" s="112" customFormat="1" ht="15" hidden="1" customHeight="1" x14ac:dyDescent="0.2">
      <c r="B27" s="113" t="s">
        <v>739</v>
      </c>
      <c r="C27" s="114" t="s">
        <v>740</v>
      </c>
      <c r="D27" s="67">
        <f>SUM(D28:D29)</f>
        <v>0</v>
      </c>
      <c r="E27" s="67">
        <f t="shared" ref="E27:L27" si="8">SUM(E28:E29)</f>
        <v>0</v>
      </c>
      <c r="F27" s="67">
        <f t="shared" si="8"/>
        <v>0</v>
      </c>
      <c r="G27" s="67">
        <f t="shared" si="8"/>
        <v>0</v>
      </c>
      <c r="H27" s="67">
        <f t="shared" si="8"/>
        <v>0</v>
      </c>
      <c r="I27" s="67">
        <f t="shared" si="8"/>
        <v>0</v>
      </c>
      <c r="J27" s="67">
        <f t="shared" si="8"/>
        <v>0</v>
      </c>
      <c r="K27" s="67">
        <f t="shared" si="8"/>
        <v>0</v>
      </c>
      <c r="L27" s="67">
        <f t="shared" si="8"/>
        <v>0</v>
      </c>
    </row>
    <row r="28" spans="2:12" s="112" customFormat="1" ht="15" hidden="1" customHeight="1" x14ac:dyDescent="0.2">
      <c r="B28" s="117" t="s">
        <v>741</v>
      </c>
      <c r="C28" s="118" t="s">
        <v>742</v>
      </c>
      <c r="D28" s="70">
        <v>0</v>
      </c>
      <c r="E28" s="70">
        <v>0</v>
      </c>
      <c r="F28" s="70">
        <v>0</v>
      </c>
      <c r="G28" s="70">
        <v>0</v>
      </c>
      <c r="H28" s="70">
        <f>+D28+E28+F28-G28</f>
        <v>0</v>
      </c>
      <c r="I28" s="70">
        <v>0</v>
      </c>
      <c r="J28" s="70">
        <v>0</v>
      </c>
      <c r="K28" s="70">
        <f>+I28+J28</f>
        <v>0</v>
      </c>
      <c r="L28" s="70">
        <f>+H28-K28</f>
        <v>0</v>
      </c>
    </row>
    <row r="29" spans="2:12" s="112" customFormat="1" ht="15" hidden="1" customHeight="1" x14ac:dyDescent="0.2">
      <c r="B29" s="117" t="s">
        <v>743</v>
      </c>
      <c r="C29" s="118" t="s">
        <v>744</v>
      </c>
      <c r="D29" s="70">
        <v>0</v>
      </c>
      <c r="E29" s="70">
        <v>0</v>
      </c>
      <c r="F29" s="70">
        <v>0</v>
      </c>
      <c r="G29" s="70">
        <v>0</v>
      </c>
      <c r="H29" s="70">
        <f>+D29+E29+F29-G29</f>
        <v>0</v>
      </c>
      <c r="I29" s="70">
        <v>0</v>
      </c>
      <c r="J29" s="70">
        <v>0</v>
      </c>
      <c r="K29" s="70">
        <f>+I29+J29</f>
        <v>0</v>
      </c>
      <c r="L29" s="70">
        <f>+H29-K29</f>
        <v>0</v>
      </c>
    </row>
    <row r="30" spans="2:12" s="112" customFormat="1" ht="15" hidden="1" customHeight="1" x14ac:dyDescent="0.2">
      <c r="B30" s="113" t="s">
        <v>745</v>
      </c>
      <c r="C30" s="114" t="s">
        <v>746</v>
      </c>
      <c r="D30" s="67">
        <f>SUM(D31:D33)</f>
        <v>0</v>
      </c>
      <c r="E30" s="67">
        <f t="shared" ref="E30:L30" si="9">SUM(E31:E33)</f>
        <v>0</v>
      </c>
      <c r="F30" s="67">
        <f t="shared" si="9"/>
        <v>0</v>
      </c>
      <c r="G30" s="67">
        <f t="shared" si="9"/>
        <v>0</v>
      </c>
      <c r="H30" s="67">
        <f t="shared" si="9"/>
        <v>0</v>
      </c>
      <c r="I30" s="67">
        <f t="shared" si="9"/>
        <v>0</v>
      </c>
      <c r="J30" s="30">
        <f t="shared" si="9"/>
        <v>0</v>
      </c>
      <c r="K30" s="67">
        <f t="shared" si="9"/>
        <v>0</v>
      </c>
      <c r="L30" s="67">
        <f t="shared" si="9"/>
        <v>0</v>
      </c>
    </row>
    <row r="31" spans="2:12" s="112" customFormat="1" ht="15" hidden="1" customHeight="1" x14ac:dyDescent="0.2">
      <c r="B31" s="117" t="s">
        <v>747</v>
      </c>
      <c r="C31" s="118" t="s">
        <v>748</v>
      </c>
      <c r="D31" s="70">
        <v>0</v>
      </c>
      <c r="E31" s="70">
        <v>0</v>
      </c>
      <c r="F31" s="70">
        <v>0</v>
      </c>
      <c r="G31" s="70">
        <v>0</v>
      </c>
      <c r="H31" s="70">
        <f>+D31+E31+F31-G31</f>
        <v>0</v>
      </c>
      <c r="I31" s="70">
        <v>0</v>
      </c>
      <c r="J31" s="70">
        <v>0</v>
      </c>
      <c r="K31" s="70">
        <f>+I31+J31</f>
        <v>0</v>
      </c>
      <c r="L31" s="70">
        <f>+H31-K31</f>
        <v>0</v>
      </c>
    </row>
    <row r="32" spans="2:12" s="112" customFormat="1" ht="15" hidden="1" customHeight="1" x14ac:dyDescent="0.2">
      <c r="B32" s="117" t="s">
        <v>749</v>
      </c>
      <c r="C32" s="118" t="s">
        <v>750</v>
      </c>
      <c r="D32" s="70">
        <v>0</v>
      </c>
      <c r="E32" s="70">
        <v>0</v>
      </c>
      <c r="F32" s="70">
        <v>0</v>
      </c>
      <c r="G32" s="70">
        <v>0</v>
      </c>
      <c r="H32" s="70">
        <f>+D32+E32+F32-G32</f>
        <v>0</v>
      </c>
      <c r="I32" s="70">
        <v>0</v>
      </c>
      <c r="J32" s="71">
        <v>0</v>
      </c>
      <c r="K32" s="70">
        <f>+I32+J32</f>
        <v>0</v>
      </c>
      <c r="L32" s="70">
        <f>+H32-K32</f>
        <v>0</v>
      </c>
    </row>
    <row r="33" spans="2:12" s="112" customFormat="1" ht="15" hidden="1" customHeight="1" x14ac:dyDescent="0.2">
      <c r="B33" s="118" t="s">
        <v>751</v>
      </c>
      <c r="C33" s="112" t="s">
        <v>752</v>
      </c>
      <c r="D33" s="70">
        <v>0</v>
      </c>
      <c r="E33" s="70">
        <v>0</v>
      </c>
      <c r="F33" s="70">
        <v>0</v>
      </c>
      <c r="G33" s="70">
        <v>0</v>
      </c>
      <c r="H33" s="70">
        <f>+D33+E33+F33-G33</f>
        <v>0</v>
      </c>
      <c r="I33" s="70">
        <v>0</v>
      </c>
      <c r="J33" s="70">
        <v>0</v>
      </c>
      <c r="K33" s="70">
        <f>+I33+J33</f>
        <v>0</v>
      </c>
      <c r="L33" s="70">
        <f>+H33-K33</f>
        <v>0</v>
      </c>
    </row>
    <row r="34" spans="2:12" s="112" customFormat="1" ht="15" hidden="1" customHeight="1" x14ac:dyDescent="0.2">
      <c r="B34" s="113" t="s">
        <v>753</v>
      </c>
      <c r="C34" s="114" t="s">
        <v>754</v>
      </c>
      <c r="D34" s="67">
        <f>SUM(D35:D37)</f>
        <v>0</v>
      </c>
      <c r="E34" s="67">
        <f t="shared" ref="E34:L34" si="10">SUM(E35:E37)</f>
        <v>0</v>
      </c>
      <c r="F34" s="67">
        <f t="shared" si="10"/>
        <v>0</v>
      </c>
      <c r="G34" s="67">
        <f t="shared" si="10"/>
        <v>0</v>
      </c>
      <c r="H34" s="67">
        <f t="shared" si="10"/>
        <v>0</v>
      </c>
      <c r="I34" s="67">
        <f t="shared" si="10"/>
        <v>0</v>
      </c>
      <c r="J34" s="67">
        <f t="shared" si="10"/>
        <v>0</v>
      </c>
      <c r="K34" s="67">
        <f t="shared" si="10"/>
        <v>0</v>
      </c>
      <c r="L34" s="67">
        <f t="shared" si="10"/>
        <v>0</v>
      </c>
    </row>
    <row r="35" spans="2:12" s="112" customFormat="1" ht="15" hidden="1" customHeight="1" x14ac:dyDescent="0.2">
      <c r="B35" s="118" t="s">
        <v>755</v>
      </c>
      <c r="C35" s="118" t="s">
        <v>756</v>
      </c>
      <c r="D35" s="70">
        <v>0</v>
      </c>
      <c r="E35" s="70">
        <v>0</v>
      </c>
      <c r="F35" s="70">
        <v>0</v>
      </c>
      <c r="G35" s="70">
        <v>0</v>
      </c>
      <c r="H35" s="70">
        <f>+D35+E35+F35-G35</f>
        <v>0</v>
      </c>
      <c r="I35" s="70">
        <v>0</v>
      </c>
      <c r="J35" s="70">
        <v>0</v>
      </c>
      <c r="K35" s="70">
        <f>+I35+J35</f>
        <v>0</v>
      </c>
      <c r="L35" s="70">
        <f>+H35-K35</f>
        <v>0</v>
      </c>
    </row>
    <row r="36" spans="2:12" s="112" customFormat="1" ht="15" hidden="1" customHeight="1" x14ac:dyDescent="0.2">
      <c r="B36" s="118" t="s">
        <v>879</v>
      </c>
      <c r="C36" s="118" t="s">
        <v>880</v>
      </c>
      <c r="D36" s="70">
        <v>0</v>
      </c>
      <c r="E36" s="70">
        <v>0</v>
      </c>
      <c r="F36" s="70">
        <v>0</v>
      </c>
      <c r="G36" s="70">
        <v>0</v>
      </c>
      <c r="H36" s="70">
        <f>+D36+E36+F36-G36</f>
        <v>0</v>
      </c>
      <c r="I36" s="70">
        <v>0</v>
      </c>
      <c r="J36" s="70">
        <v>0</v>
      </c>
      <c r="K36" s="70">
        <f>+I36+J36</f>
        <v>0</v>
      </c>
      <c r="L36" s="70">
        <f>+H36-K36</f>
        <v>0</v>
      </c>
    </row>
    <row r="37" spans="2:12" s="112" customFormat="1" ht="15" hidden="1" customHeight="1" x14ac:dyDescent="0.2">
      <c r="B37" s="118" t="s">
        <v>757</v>
      </c>
      <c r="C37" s="118" t="s">
        <v>758</v>
      </c>
      <c r="D37" s="70">
        <v>0</v>
      </c>
      <c r="E37" s="70">
        <v>0</v>
      </c>
      <c r="F37" s="70">
        <v>0</v>
      </c>
      <c r="G37" s="70">
        <v>0</v>
      </c>
      <c r="H37" s="70">
        <f>+D37+E37+F37-G37</f>
        <v>0</v>
      </c>
      <c r="I37" s="70">
        <v>0</v>
      </c>
      <c r="J37" s="70">
        <v>0</v>
      </c>
      <c r="K37" s="70">
        <f>+I37+J37</f>
        <v>0</v>
      </c>
      <c r="L37" s="70">
        <f>+H37-K37</f>
        <v>0</v>
      </c>
    </row>
    <row r="38" spans="2:12" s="112" customFormat="1" ht="15" hidden="1" customHeight="1" x14ac:dyDescent="0.2">
      <c r="B38" s="113" t="s">
        <v>873</v>
      </c>
      <c r="C38" s="114" t="s">
        <v>921</v>
      </c>
      <c r="D38" s="67">
        <f>SUM(D39:D40)</f>
        <v>0</v>
      </c>
      <c r="E38" s="67">
        <f t="shared" ref="E38:L38" si="11">SUM(E39:E40)</f>
        <v>0</v>
      </c>
      <c r="F38" s="67">
        <f t="shared" si="11"/>
        <v>0</v>
      </c>
      <c r="G38" s="67">
        <f t="shared" si="11"/>
        <v>0</v>
      </c>
      <c r="H38" s="67">
        <f t="shared" si="11"/>
        <v>0</v>
      </c>
      <c r="I38" s="67">
        <f t="shared" si="11"/>
        <v>0</v>
      </c>
      <c r="J38" s="67">
        <f t="shared" si="11"/>
        <v>0</v>
      </c>
      <c r="K38" s="67">
        <f t="shared" si="11"/>
        <v>0</v>
      </c>
      <c r="L38" s="67">
        <f t="shared" si="11"/>
        <v>0</v>
      </c>
    </row>
    <row r="39" spans="2:12" s="112" customFormat="1" ht="15" hidden="1" customHeight="1" x14ac:dyDescent="0.2">
      <c r="B39" s="117" t="s">
        <v>875</v>
      </c>
      <c r="C39" s="118" t="s">
        <v>876</v>
      </c>
      <c r="D39" s="70">
        <v>0</v>
      </c>
      <c r="E39" s="70">
        <v>0</v>
      </c>
      <c r="F39" s="70">
        <v>0</v>
      </c>
      <c r="G39" s="70">
        <v>0</v>
      </c>
      <c r="H39" s="70">
        <f>+D39+E39+F39-G39</f>
        <v>0</v>
      </c>
      <c r="I39" s="70">
        <v>0</v>
      </c>
      <c r="J39" s="70">
        <v>0</v>
      </c>
      <c r="K39" s="70">
        <f>+I39+J39</f>
        <v>0</v>
      </c>
      <c r="L39" s="70">
        <f>+H39-K39</f>
        <v>0</v>
      </c>
    </row>
    <row r="40" spans="2:12" s="112" customFormat="1" ht="15" hidden="1" customHeight="1" x14ac:dyDescent="0.2">
      <c r="B40" s="117" t="s">
        <v>922</v>
      </c>
      <c r="C40" s="118" t="s">
        <v>923</v>
      </c>
      <c r="D40" s="70">
        <v>0</v>
      </c>
      <c r="E40" s="70">
        <v>0</v>
      </c>
      <c r="F40" s="70">
        <v>0</v>
      </c>
      <c r="G40" s="70">
        <v>0</v>
      </c>
      <c r="H40" s="70">
        <f>+D40+E40+F40-G40</f>
        <v>0</v>
      </c>
      <c r="I40" s="70">
        <v>0</v>
      </c>
      <c r="J40" s="70">
        <v>0</v>
      </c>
      <c r="K40" s="70">
        <f>+I40+J40</f>
        <v>0</v>
      </c>
      <c r="L40" s="70">
        <f>+H40-K40</f>
        <v>0</v>
      </c>
    </row>
    <row r="41" spans="2:12" s="112" customFormat="1" ht="15" hidden="1" customHeight="1" x14ac:dyDescent="0.2">
      <c r="B41" s="113" t="s">
        <v>759</v>
      </c>
      <c r="C41" s="114" t="s">
        <v>760</v>
      </c>
      <c r="D41" s="67">
        <f t="shared" ref="D41:L41" si="12">+D42</f>
        <v>0</v>
      </c>
      <c r="E41" s="67">
        <f t="shared" si="12"/>
        <v>0</v>
      </c>
      <c r="F41" s="67">
        <f t="shared" si="12"/>
        <v>0</v>
      </c>
      <c r="G41" s="67">
        <f t="shared" si="12"/>
        <v>0</v>
      </c>
      <c r="H41" s="67">
        <f t="shared" si="12"/>
        <v>0</v>
      </c>
      <c r="I41" s="67">
        <f t="shared" si="12"/>
        <v>0</v>
      </c>
      <c r="J41" s="30">
        <f t="shared" si="12"/>
        <v>0</v>
      </c>
      <c r="K41" s="67">
        <f t="shared" si="12"/>
        <v>0</v>
      </c>
      <c r="L41" s="67">
        <f t="shared" si="12"/>
        <v>0</v>
      </c>
    </row>
    <row r="42" spans="2:12" s="112" customFormat="1" ht="15" hidden="1" customHeight="1" x14ac:dyDescent="0.2">
      <c r="B42" s="117" t="s">
        <v>761</v>
      </c>
      <c r="C42" s="118" t="s">
        <v>762</v>
      </c>
      <c r="D42" s="70">
        <v>0</v>
      </c>
      <c r="E42" s="70">
        <v>0</v>
      </c>
      <c r="F42" s="70">
        <v>0</v>
      </c>
      <c r="G42" s="70">
        <v>0</v>
      </c>
      <c r="H42" s="70">
        <f>+D42+E42+F42-G42</f>
        <v>0</v>
      </c>
      <c r="I42" s="70">
        <v>0</v>
      </c>
      <c r="J42" s="71">
        <v>0</v>
      </c>
      <c r="K42" s="70">
        <f>+I42+J42</f>
        <v>0</v>
      </c>
      <c r="L42" s="70">
        <f>+H42-K42</f>
        <v>0</v>
      </c>
    </row>
    <row r="43" spans="2:12" s="112" customFormat="1" ht="15" hidden="1" customHeight="1" x14ac:dyDescent="0.2">
      <c r="B43" s="113" t="s">
        <v>763</v>
      </c>
      <c r="C43" s="114" t="s">
        <v>764</v>
      </c>
      <c r="D43" s="67">
        <f t="shared" ref="D43:L43" si="13">+D44</f>
        <v>0</v>
      </c>
      <c r="E43" s="67">
        <f t="shared" si="13"/>
        <v>0</v>
      </c>
      <c r="F43" s="67">
        <f t="shared" si="13"/>
        <v>0</v>
      </c>
      <c r="G43" s="67">
        <f t="shared" si="13"/>
        <v>0</v>
      </c>
      <c r="H43" s="67">
        <f t="shared" si="13"/>
        <v>0</v>
      </c>
      <c r="I43" s="67">
        <f t="shared" si="13"/>
        <v>0</v>
      </c>
      <c r="J43" s="67">
        <f t="shared" si="13"/>
        <v>0</v>
      </c>
      <c r="K43" s="67">
        <f t="shared" si="13"/>
        <v>0</v>
      </c>
      <c r="L43" s="67">
        <f t="shared" si="13"/>
        <v>0</v>
      </c>
    </row>
    <row r="44" spans="2:12" s="112" customFormat="1" ht="15" hidden="1" customHeight="1" x14ac:dyDescent="0.2">
      <c r="B44" s="117" t="s">
        <v>765</v>
      </c>
      <c r="C44" s="118" t="s">
        <v>766</v>
      </c>
      <c r="D44" s="70">
        <v>0</v>
      </c>
      <c r="E44" s="70">
        <v>0</v>
      </c>
      <c r="F44" s="70">
        <v>0</v>
      </c>
      <c r="G44" s="70">
        <v>0</v>
      </c>
      <c r="H44" s="70">
        <f>+D44+E44+F44-G44</f>
        <v>0</v>
      </c>
      <c r="I44" s="70">
        <v>0</v>
      </c>
      <c r="J44" s="70">
        <v>0</v>
      </c>
      <c r="K44" s="70">
        <f>+I44+J44</f>
        <v>0</v>
      </c>
      <c r="L44" s="70">
        <f>+H44-K44</f>
        <v>0</v>
      </c>
    </row>
    <row r="45" spans="2:12" s="112" customFormat="1" ht="15" hidden="1" customHeight="1" x14ac:dyDescent="0.2">
      <c r="B45" s="113" t="s">
        <v>767</v>
      </c>
      <c r="C45" s="114" t="s">
        <v>768</v>
      </c>
      <c r="D45" s="67">
        <f t="shared" ref="D45:L45" si="14">SUM(D46:D49)</f>
        <v>0</v>
      </c>
      <c r="E45" s="67">
        <f t="shared" si="14"/>
        <v>0</v>
      </c>
      <c r="F45" s="67">
        <f t="shared" si="14"/>
        <v>0</v>
      </c>
      <c r="G45" s="67">
        <f t="shared" si="14"/>
        <v>0</v>
      </c>
      <c r="H45" s="67">
        <f t="shared" si="14"/>
        <v>0</v>
      </c>
      <c r="I45" s="67">
        <f t="shared" si="14"/>
        <v>0</v>
      </c>
      <c r="J45" s="67">
        <f t="shared" si="14"/>
        <v>0</v>
      </c>
      <c r="K45" s="67">
        <f t="shared" si="14"/>
        <v>0</v>
      </c>
      <c r="L45" s="67">
        <f t="shared" si="14"/>
        <v>0</v>
      </c>
    </row>
    <row r="46" spans="2:12" s="112" customFormat="1" ht="15" hidden="1" customHeight="1" x14ac:dyDescent="0.2">
      <c r="B46" s="118" t="s">
        <v>883</v>
      </c>
      <c r="C46" s="118" t="s">
        <v>931</v>
      </c>
      <c r="D46" s="70">
        <v>0</v>
      </c>
      <c r="E46" s="70">
        <v>0</v>
      </c>
      <c r="F46" s="70">
        <v>0</v>
      </c>
      <c r="G46" s="70">
        <v>0</v>
      </c>
      <c r="H46" s="70">
        <f>+D46+E46+F46-G46</f>
        <v>0</v>
      </c>
      <c r="I46" s="70">
        <v>0</v>
      </c>
      <c r="J46" s="70">
        <v>0</v>
      </c>
      <c r="K46" s="70">
        <f t="shared" ref="K46:K54" si="15">+I46+J46</f>
        <v>0</v>
      </c>
      <c r="L46" s="70">
        <f t="shared" ref="L46:L54" si="16">+H46-K46</f>
        <v>0</v>
      </c>
    </row>
    <row r="47" spans="2:12" s="112" customFormat="1" ht="15" hidden="1" customHeight="1" x14ac:dyDescent="0.2">
      <c r="B47" s="118" t="s">
        <v>897</v>
      </c>
      <c r="C47" s="118" t="s">
        <v>898</v>
      </c>
      <c r="D47" s="70">
        <v>0</v>
      </c>
      <c r="E47" s="70">
        <v>0</v>
      </c>
      <c r="F47" s="70">
        <v>0</v>
      </c>
      <c r="G47" s="70">
        <v>0</v>
      </c>
      <c r="H47" s="70">
        <f>+D47+E47+F47-G47</f>
        <v>0</v>
      </c>
      <c r="I47" s="70">
        <v>0</v>
      </c>
      <c r="J47" s="70">
        <v>0</v>
      </c>
      <c r="K47" s="70">
        <f>+I47+J47</f>
        <v>0</v>
      </c>
      <c r="L47" s="70">
        <f>+H47-K47</f>
        <v>0</v>
      </c>
    </row>
    <row r="48" spans="2:12" s="112" customFormat="1" ht="15" hidden="1" customHeight="1" x14ac:dyDescent="0.2">
      <c r="B48" s="118" t="s">
        <v>945</v>
      </c>
      <c r="C48" s="118" t="s">
        <v>946</v>
      </c>
      <c r="D48" s="70">
        <v>0</v>
      </c>
      <c r="E48" s="70">
        <v>0</v>
      </c>
      <c r="F48" s="70"/>
      <c r="G48" s="70">
        <v>0</v>
      </c>
      <c r="H48" s="70">
        <f>+D48+E48+F48-G48</f>
        <v>0</v>
      </c>
      <c r="I48" s="70">
        <v>0</v>
      </c>
      <c r="J48" s="70">
        <v>0</v>
      </c>
      <c r="K48" s="70">
        <f t="shared" si="15"/>
        <v>0</v>
      </c>
      <c r="L48" s="70">
        <f t="shared" si="16"/>
        <v>0</v>
      </c>
    </row>
    <row r="49" spans="2:12" s="112" customFormat="1" ht="15" hidden="1" customHeight="1" x14ac:dyDescent="0.2">
      <c r="B49" s="118" t="s">
        <v>771</v>
      </c>
      <c r="C49" s="118" t="s">
        <v>772</v>
      </c>
      <c r="D49" s="70">
        <v>0</v>
      </c>
      <c r="E49" s="70">
        <v>0</v>
      </c>
      <c r="F49" s="70">
        <v>0</v>
      </c>
      <c r="G49" s="70">
        <v>0</v>
      </c>
      <c r="H49" s="70">
        <f>+D49+E49+F49-G49</f>
        <v>0</v>
      </c>
      <c r="I49" s="70">
        <v>0</v>
      </c>
      <c r="J49" s="70">
        <v>0</v>
      </c>
      <c r="K49" s="70">
        <f t="shared" si="15"/>
        <v>0</v>
      </c>
      <c r="L49" s="70">
        <f t="shared" si="16"/>
        <v>0</v>
      </c>
    </row>
    <row r="50" spans="2:12" s="112" customFormat="1" ht="15" hidden="1" customHeight="1" x14ac:dyDescent="0.2">
      <c r="B50" s="113" t="s">
        <v>773</v>
      </c>
      <c r="C50" s="114" t="s">
        <v>774</v>
      </c>
      <c r="D50" s="67">
        <f t="shared" ref="D50:J50" si="17">+D51</f>
        <v>0</v>
      </c>
      <c r="E50" s="67">
        <f t="shared" si="17"/>
        <v>0</v>
      </c>
      <c r="F50" s="67">
        <f t="shared" si="17"/>
        <v>0</v>
      </c>
      <c r="G50" s="67">
        <f t="shared" si="17"/>
        <v>0</v>
      </c>
      <c r="H50" s="67">
        <f t="shared" si="17"/>
        <v>0</v>
      </c>
      <c r="I50" s="67">
        <f t="shared" si="17"/>
        <v>0</v>
      </c>
      <c r="J50" s="67">
        <f t="shared" si="17"/>
        <v>0</v>
      </c>
      <c r="K50" s="70">
        <f t="shared" si="15"/>
        <v>0</v>
      </c>
      <c r="L50" s="70">
        <f t="shared" si="16"/>
        <v>0</v>
      </c>
    </row>
    <row r="51" spans="2:12" s="112" customFormat="1" ht="15" hidden="1" customHeight="1" x14ac:dyDescent="0.2">
      <c r="B51" s="117" t="s">
        <v>775</v>
      </c>
      <c r="C51" s="118" t="s">
        <v>776</v>
      </c>
      <c r="D51" s="70">
        <v>0</v>
      </c>
      <c r="E51" s="70">
        <v>0</v>
      </c>
      <c r="F51" s="70">
        <v>0</v>
      </c>
      <c r="G51" s="70">
        <v>0</v>
      </c>
      <c r="H51" s="70">
        <f>+D51+E51+F51-G51</f>
        <v>0</v>
      </c>
      <c r="I51" s="70">
        <v>0</v>
      </c>
      <c r="J51" s="70">
        <v>0</v>
      </c>
      <c r="K51" s="70">
        <f t="shared" si="15"/>
        <v>0</v>
      </c>
      <c r="L51" s="70">
        <f t="shared" si="16"/>
        <v>0</v>
      </c>
    </row>
    <row r="52" spans="2:12" s="112" customFormat="1" ht="15" hidden="1" customHeight="1" x14ac:dyDescent="0.2">
      <c r="B52" s="113" t="s">
        <v>777</v>
      </c>
      <c r="C52" s="114" t="s">
        <v>778</v>
      </c>
      <c r="D52" s="67">
        <f>SUM(D53:D54)</f>
        <v>0</v>
      </c>
      <c r="E52" s="67">
        <f t="shared" ref="E52:J52" si="18">SUM(E53:E54)</f>
        <v>0</v>
      </c>
      <c r="F52" s="67">
        <f t="shared" si="18"/>
        <v>0</v>
      </c>
      <c r="G52" s="67">
        <f t="shared" si="18"/>
        <v>0</v>
      </c>
      <c r="H52" s="67">
        <f t="shared" si="18"/>
        <v>0</v>
      </c>
      <c r="I52" s="67">
        <f t="shared" si="18"/>
        <v>0</v>
      </c>
      <c r="J52" s="67">
        <f t="shared" si="18"/>
        <v>0</v>
      </c>
      <c r="K52" s="70">
        <f t="shared" si="15"/>
        <v>0</v>
      </c>
      <c r="L52" s="70">
        <f t="shared" si="16"/>
        <v>0</v>
      </c>
    </row>
    <row r="53" spans="2:12" s="112" customFormat="1" ht="15" hidden="1" customHeight="1" x14ac:dyDescent="0.2">
      <c r="B53" s="117" t="s">
        <v>779</v>
      </c>
      <c r="C53" s="118" t="s">
        <v>780</v>
      </c>
      <c r="D53" s="70">
        <v>0</v>
      </c>
      <c r="E53" s="70">
        <v>0</v>
      </c>
      <c r="F53" s="70">
        <v>0</v>
      </c>
      <c r="G53" s="70">
        <v>0</v>
      </c>
      <c r="H53" s="70">
        <f>+D53+E53+F53-G53</f>
        <v>0</v>
      </c>
      <c r="I53" s="70">
        <v>0</v>
      </c>
      <c r="J53" s="70">
        <v>0</v>
      </c>
      <c r="K53" s="70">
        <f t="shared" si="15"/>
        <v>0</v>
      </c>
      <c r="L53" s="70">
        <f t="shared" si="16"/>
        <v>0</v>
      </c>
    </row>
    <row r="54" spans="2:12" s="112" customFormat="1" ht="15" hidden="1" customHeight="1" x14ac:dyDescent="0.2">
      <c r="B54" s="117" t="s">
        <v>781</v>
      </c>
      <c r="C54" s="118" t="s">
        <v>782</v>
      </c>
      <c r="D54" s="70">
        <v>0</v>
      </c>
      <c r="E54" s="70">
        <v>0</v>
      </c>
      <c r="F54" s="70">
        <v>0</v>
      </c>
      <c r="G54" s="70">
        <v>0</v>
      </c>
      <c r="H54" s="70">
        <f>+D54+E54+F54-G54</f>
        <v>0</v>
      </c>
      <c r="I54" s="70">
        <v>0</v>
      </c>
      <c r="J54" s="70">
        <v>0</v>
      </c>
      <c r="K54" s="70">
        <f t="shared" si="15"/>
        <v>0</v>
      </c>
      <c r="L54" s="70">
        <f t="shared" si="16"/>
        <v>0</v>
      </c>
    </row>
    <row r="55" spans="2:12" s="112" customFormat="1" ht="15" customHeight="1" x14ac:dyDescent="0.2">
      <c r="B55" s="113" t="s">
        <v>783</v>
      </c>
      <c r="C55" s="114" t="s">
        <v>784</v>
      </c>
      <c r="D55" s="67">
        <f t="shared" ref="D55:L55" si="19">+D56+D60+D68+D71</f>
        <v>520000</v>
      </c>
      <c r="E55" s="67">
        <f t="shared" si="19"/>
        <v>0</v>
      </c>
      <c r="F55" s="67">
        <f t="shared" si="19"/>
        <v>0</v>
      </c>
      <c r="G55" s="67">
        <f t="shared" si="19"/>
        <v>0</v>
      </c>
      <c r="H55" s="67">
        <f t="shared" si="19"/>
        <v>520000</v>
      </c>
      <c r="I55" s="67">
        <f t="shared" si="19"/>
        <v>0</v>
      </c>
      <c r="J55" s="30">
        <f t="shared" si="19"/>
        <v>0</v>
      </c>
      <c r="K55" s="67">
        <f t="shared" si="19"/>
        <v>0</v>
      </c>
      <c r="L55" s="67">
        <f t="shared" si="19"/>
        <v>520000</v>
      </c>
    </row>
    <row r="56" spans="2:12" s="112" customFormat="1" ht="15" hidden="1" customHeight="1" x14ac:dyDescent="0.2">
      <c r="B56" s="113" t="s">
        <v>785</v>
      </c>
      <c r="C56" s="114" t="s">
        <v>786</v>
      </c>
      <c r="D56" s="67">
        <f>SUM(D57:D59)</f>
        <v>0</v>
      </c>
      <c r="E56" s="67">
        <f t="shared" ref="E56:L56" si="20">SUM(E57:E59)</f>
        <v>0</v>
      </c>
      <c r="F56" s="67">
        <f t="shared" si="20"/>
        <v>0</v>
      </c>
      <c r="G56" s="67">
        <f t="shared" si="20"/>
        <v>0</v>
      </c>
      <c r="H56" s="67">
        <f t="shared" si="20"/>
        <v>0</v>
      </c>
      <c r="I56" s="67">
        <f t="shared" si="20"/>
        <v>0</v>
      </c>
      <c r="J56" s="67">
        <f t="shared" si="20"/>
        <v>0</v>
      </c>
      <c r="K56" s="67">
        <f t="shared" si="20"/>
        <v>0</v>
      </c>
      <c r="L56" s="67">
        <f t="shared" si="20"/>
        <v>0</v>
      </c>
    </row>
    <row r="57" spans="2:12" s="112" customFormat="1" ht="15" hidden="1" customHeight="1" x14ac:dyDescent="0.2">
      <c r="B57" s="117" t="s">
        <v>787</v>
      </c>
      <c r="C57" s="118" t="s">
        <v>788</v>
      </c>
      <c r="D57" s="70">
        <v>0</v>
      </c>
      <c r="E57" s="70">
        <v>0</v>
      </c>
      <c r="F57" s="70">
        <v>0</v>
      </c>
      <c r="G57" s="70">
        <v>0</v>
      </c>
      <c r="H57" s="70">
        <f>+D57+E57+F57-G57</f>
        <v>0</v>
      </c>
      <c r="I57" s="70">
        <v>0</v>
      </c>
      <c r="J57" s="70">
        <v>0</v>
      </c>
      <c r="K57" s="70">
        <f>+I57+J57</f>
        <v>0</v>
      </c>
      <c r="L57" s="70">
        <f>+H57-K57</f>
        <v>0</v>
      </c>
    </row>
    <row r="58" spans="2:12" s="112" customFormat="1" ht="15" hidden="1" customHeight="1" x14ac:dyDescent="0.2">
      <c r="B58" s="118" t="s">
        <v>789</v>
      </c>
      <c r="C58" s="118" t="s">
        <v>790</v>
      </c>
      <c r="D58" s="70">
        <v>0</v>
      </c>
      <c r="E58" s="70">
        <v>0</v>
      </c>
      <c r="F58" s="70">
        <v>0</v>
      </c>
      <c r="G58" s="70">
        <v>0</v>
      </c>
      <c r="H58" s="70">
        <f>+D58+E58+F58-G58</f>
        <v>0</v>
      </c>
      <c r="I58" s="70">
        <v>0</v>
      </c>
      <c r="J58" s="70">
        <v>0</v>
      </c>
      <c r="K58" s="70">
        <f>+I58+J58</f>
        <v>0</v>
      </c>
      <c r="L58" s="70">
        <f>+H58-K58</f>
        <v>0</v>
      </c>
    </row>
    <row r="59" spans="2:12" s="112" customFormat="1" ht="15" hidden="1" customHeight="1" x14ac:dyDescent="0.2">
      <c r="B59" s="118" t="s">
        <v>791</v>
      </c>
      <c r="C59" s="118" t="s">
        <v>792</v>
      </c>
      <c r="D59" s="70">
        <v>0</v>
      </c>
      <c r="E59" s="70">
        <v>0</v>
      </c>
      <c r="F59" s="70">
        <v>0</v>
      </c>
      <c r="G59" s="70">
        <v>0</v>
      </c>
      <c r="H59" s="70">
        <f>+D59+E59+F59-G59</f>
        <v>0</v>
      </c>
      <c r="I59" s="70">
        <v>0</v>
      </c>
      <c r="J59" s="70">
        <v>0</v>
      </c>
      <c r="K59" s="70">
        <f>+I59+J59</f>
        <v>0</v>
      </c>
      <c r="L59" s="70">
        <f>+H59-K59</f>
        <v>0</v>
      </c>
    </row>
    <row r="60" spans="2:12" s="112" customFormat="1" ht="15" customHeight="1" x14ac:dyDescent="0.2">
      <c r="B60" s="122" t="s">
        <v>793</v>
      </c>
      <c r="C60" s="114" t="s">
        <v>794</v>
      </c>
      <c r="D60" s="67">
        <f>SUM(D61:D67)</f>
        <v>520000</v>
      </c>
      <c r="E60" s="67">
        <f t="shared" ref="E60:L60" si="21">SUM(E61:E67)</f>
        <v>0</v>
      </c>
      <c r="F60" s="67">
        <f t="shared" si="21"/>
        <v>0</v>
      </c>
      <c r="G60" s="67">
        <f t="shared" si="21"/>
        <v>0</v>
      </c>
      <c r="H60" s="67">
        <f t="shared" si="21"/>
        <v>520000</v>
      </c>
      <c r="I60" s="67">
        <f t="shared" si="21"/>
        <v>0</v>
      </c>
      <c r="J60" s="67">
        <f t="shared" si="21"/>
        <v>0</v>
      </c>
      <c r="K60" s="67">
        <f t="shared" si="21"/>
        <v>0</v>
      </c>
      <c r="L60" s="67">
        <f t="shared" si="21"/>
        <v>520000</v>
      </c>
    </row>
    <row r="61" spans="2:12" s="112" customFormat="1" ht="15" hidden="1" customHeight="1" x14ac:dyDescent="0.2">
      <c r="B61" s="123" t="s">
        <v>795</v>
      </c>
      <c r="C61" s="118" t="s">
        <v>796</v>
      </c>
      <c r="D61" s="70">
        <v>0</v>
      </c>
      <c r="E61" s="70">
        <v>0</v>
      </c>
      <c r="F61" s="70">
        <v>0</v>
      </c>
      <c r="G61" s="70">
        <v>0</v>
      </c>
      <c r="H61" s="70">
        <f t="shared" ref="H61:H67" si="22">+D61+E61+F61-G61</f>
        <v>0</v>
      </c>
      <c r="I61" s="70">
        <v>0</v>
      </c>
      <c r="J61" s="70">
        <v>0</v>
      </c>
      <c r="K61" s="70">
        <f t="shared" ref="K61:K70" si="23">+I61+J61</f>
        <v>0</v>
      </c>
      <c r="L61" s="70">
        <f t="shared" ref="L61:L70" si="24">+H61-K61</f>
        <v>0</v>
      </c>
    </row>
    <row r="62" spans="2:12" s="112" customFormat="1" ht="15" hidden="1" customHeight="1" x14ac:dyDescent="0.2">
      <c r="B62" s="123" t="s">
        <v>797</v>
      </c>
      <c r="C62" s="118" t="s">
        <v>798</v>
      </c>
      <c r="D62" s="70">
        <v>0</v>
      </c>
      <c r="E62" s="70">
        <v>0</v>
      </c>
      <c r="F62" s="70">
        <v>0</v>
      </c>
      <c r="G62" s="70">
        <v>0</v>
      </c>
      <c r="H62" s="70">
        <f t="shared" si="22"/>
        <v>0</v>
      </c>
      <c r="I62" s="70">
        <v>0</v>
      </c>
      <c r="J62" s="70">
        <v>0</v>
      </c>
      <c r="K62" s="70">
        <f t="shared" si="23"/>
        <v>0</v>
      </c>
      <c r="L62" s="70">
        <f t="shared" si="24"/>
        <v>0</v>
      </c>
    </row>
    <row r="63" spans="2:12" s="112" customFormat="1" ht="15" hidden="1" customHeight="1" x14ac:dyDescent="0.2">
      <c r="B63" s="123" t="s">
        <v>932</v>
      </c>
      <c r="C63" s="118" t="s">
        <v>933</v>
      </c>
      <c r="D63" s="70">
        <v>0</v>
      </c>
      <c r="E63" s="70">
        <v>0</v>
      </c>
      <c r="F63" s="70">
        <v>0</v>
      </c>
      <c r="G63" s="70">
        <v>0</v>
      </c>
      <c r="H63" s="70">
        <f t="shared" si="22"/>
        <v>0</v>
      </c>
      <c r="I63" s="70">
        <v>0</v>
      </c>
      <c r="J63" s="70">
        <v>0</v>
      </c>
      <c r="K63" s="70">
        <f t="shared" si="23"/>
        <v>0</v>
      </c>
      <c r="L63" s="70">
        <f t="shared" si="24"/>
        <v>0</v>
      </c>
    </row>
    <row r="64" spans="2:12" s="112" customFormat="1" ht="15" hidden="1" customHeight="1" x14ac:dyDescent="0.2">
      <c r="B64" s="123" t="s">
        <v>799</v>
      </c>
      <c r="C64" s="118" t="s">
        <v>800</v>
      </c>
      <c r="D64" s="70">
        <v>0</v>
      </c>
      <c r="E64" s="70">
        <v>0</v>
      </c>
      <c r="F64" s="70">
        <v>0</v>
      </c>
      <c r="G64" s="70">
        <v>0</v>
      </c>
      <c r="H64" s="70">
        <f t="shared" si="22"/>
        <v>0</v>
      </c>
      <c r="I64" s="70">
        <v>0</v>
      </c>
      <c r="J64" s="70">
        <v>0</v>
      </c>
      <c r="K64" s="70">
        <f t="shared" si="23"/>
        <v>0</v>
      </c>
      <c r="L64" s="70">
        <f t="shared" si="24"/>
        <v>0</v>
      </c>
    </row>
    <row r="65" spans="2:12" s="112" customFormat="1" ht="15" hidden="1" customHeight="1" x14ac:dyDescent="0.2">
      <c r="B65" s="123" t="s">
        <v>934</v>
      </c>
      <c r="C65" s="118" t="s">
        <v>935</v>
      </c>
      <c r="D65" s="70">
        <v>0</v>
      </c>
      <c r="E65" s="70">
        <v>0</v>
      </c>
      <c r="F65" s="70">
        <v>0</v>
      </c>
      <c r="G65" s="70">
        <v>0</v>
      </c>
      <c r="H65" s="70">
        <f t="shared" si="22"/>
        <v>0</v>
      </c>
      <c r="I65" s="70">
        <v>0</v>
      </c>
      <c r="J65" s="70">
        <v>0</v>
      </c>
      <c r="K65" s="70">
        <f t="shared" si="23"/>
        <v>0</v>
      </c>
      <c r="L65" s="70">
        <f t="shared" si="24"/>
        <v>0</v>
      </c>
    </row>
    <row r="66" spans="2:12" s="112" customFormat="1" ht="15" customHeight="1" x14ac:dyDescent="0.2">
      <c r="B66" s="123" t="s">
        <v>801</v>
      </c>
      <c r="C66" s="118" t="s">
        <v>802</v>
      </c>
      <c r="D66" s="70">
        <f>+'[1]Programa III-Macromedición'!$D$58</f>
        <v>520000</v>
      </c>
      <c r="E66" s="70">
        <v>0</v>
      </c>
      <c r="F66" s="70">
        <v>0</v>
      </c>
      <c r="G66" s="70">
        <v>0</v>
      </c>
      <c r="H66" s="70">
        <f t="shared" si="22"/>
        <v>520000</v>
      </c>
      <c r="I66" s="70">
        <v>0</v>
      </c>
      <c r="J66" s="70">
        <v>0</v>
      </c>
      <c r="K66" s="70">
        <f t="shared" si="23"/>
        <v>0</v>
      </c>
      <c r="L66" s="70">
        <f t="shared" si="24"/>
        <v>520000</v>
      </c>
    </row>
    <row r="67" spans="2:12" s="112" customFormat="1" ht="15" hidden="1" customHeight="1" x14ac:dyDescent="0.2">
      <c r="B67" s="123" t="s">
        <v>803</v>
      </c>
      <c r="C67" s="118" t="s">
        <v>804</v>
      </c>
      <c r="D67" s="70">
        <v>0</v>
      </c>
      <c r="E67" s="70">
        <v>0</v>
      </c>
      <c r="F67" s="70">
        <v>0</v>
      </c>
      <c r="G67" s="70">
        <v>0</v>
      </c>
      <c r="H67" s="70">
        <f t="shared" si="22"/>
        <v>0</v>
      </c>
      <c r="I67" s="70">
        <v>0</v>
      </c>
      <c r="J67" s="70">
        <v>0</v>
      </c>
      <c r="K67" s="70">
        <f t="shared" si="23"/>
        <v>0</v>
      </c>
      <c r="L67" s="70">
        <f t="shared" si="24"/>
        <v>0</v>
      </c>
    </row>
    <row r="68" spans="2:12" s="112" customFormat="1" ht="15" hidden="1" customHeight="1" x14ac:dyDescent="0.2">
      <c r="B68" s="122" t="s">
        <v>805</v>
      </c>
      <c r="C68" s="114" t="s">
        <v>806</v>
      </c>
      <c r="D68" s="67">
        <f>SUM(D69:D70)</f>
        <v>0</v>
      </c>
      <c r="E68" s="67">
        <f t="shared" ref="E68:J68" si="25">SUM(E69:E70)</f>
        <v>0</v>
      </c>
      <c r="F68" s="67">
        <f t="shared" si="25"/>
        <v>0</v>
      </c>
      <c r="G68" s="67">
        <f t="shared" si="25"/>
        <v>0</v>
      </c>
      <c r="H68" s="67">
        <f t="shared" si="25"/>
        <v>0</v>
      </c>
      <c r="I68" s="67">
        <f t="shared" si="25"/>
        <v>0</v>
      </c>
      <c r="J68" s="67">
        <f t="shared" si="25"/>
        <v>0</v>
      </c>
      <c r="K68" s="70">
        <f t="shared" si="23"/>
        <v>0</v>
      </c>
      <c r="L68" s="70">
        <f t="shared" si="24"/>
        <v>0</v>
      </c>
    </row>
    <row r="69" spans="2:12" s="112" customFormat="1" ht="15" hidden="1" customHeight="1" x14ac:dyDescent="0.2">
      <c r="B69" s="123" t="s">
        <v>807</v>
      </c>
      <c r="C69" s="118" t="s">
        <v>808</v>
      </c>
      <c r="D69" s="70">
        <v>0</v>
      </c>
      <c r="E69" s="70">
        <v>0</v>
      </c>
      <c r="F69" s="70">
        <v>0</v>
      </c>
      <c r="G69" s="70">
        <v>0</v>
      </c>
      <c r="H69" s="70">
        <f>+D69+E69+F69-G69</f>
        <v>0</v>
      </c>
      <c r="I69" s="70">
        <v>0</v>
      </c>
      <c r="J69" s="70">
        <v>0</v>
      </c>
      <c r="K69" s="70">
        <f t="shared" si="23"/>
        <v>0</v>
      </c>
      <c r="L69" s="70">
        <f t="shared" si="24"/>
        <v>0</v>
      </c>
    </row>
    <row r="70" spans="2:12" s="112" customFormat="1" ht="15" hidden="1" customHeight="1" x14ac:dyDescent="0.2">
      <c r="B70" s="123" t="s">
        <v>809</v>
      </c>
      <c r="C70" s="118" t="s">
        <v>810</v>
      </c>
      <c r="D70" s="70">
        <v>0</v>
      </c>
      <c r="E70" s="70">
        <v>0</v>
      </c>
      <c r="F70" s="70">
        <v>0</v>
      </c>
      <c r="G70" s="70">
        <v>0</v>
      </c>
      <c r="H70" s="70">
        <f>+D70+E70+F70-G70</f>
        <v>0</v>
      </c>
      <c r="I70" s="70">
        <v>0</v>
      </c>
      <c r="J70" s="70">
        <v>0</v>
      </c>
      <c r="K70" s="70">
        <f t="shared" si="23"/>
        <v>0</v>
      </c>
      <c r="L70" s="70">
        <f t="shared" si="24"/>
        <v>0</v>
      </c>
    </row>
    <row r="71" spans="2:12" s="112" customFormat="1" ht="15" hidden="1" customHeight="1" x14ac:dyDescent="0.2">
      <c r="B71" s="122" t="s">
        <v>811</v>
      </c>
      <c r="C71" s="114" t="s">
        <v>812</v>
      </c>
      <c r="D71" s="67">
        <f>SUM(D72:D77)</f>
        <v>0</v>
      </c>
      <c r="E71" s="67">
        <f t="shared" ref="E71:L71" si="26">SUM(E72:E77)</f>
        <v>0</v>
      </c>
      <c r="F71" s="67">
        <f t="shared" si="26"/>
        <v>0</v>
      </c>
      <c r="G71" s="67">
        <f t="shared" si="26"/>
        <v>0</v>
      </c>
      <c r="H71" s="67">
        <f t="shared" si="26"/>
        <v>0</v>
      </c>
      <c r="I71" s="67">
        <f t="shared" si="26"/>
        <v>0</v>
      </c>
      <c r="J71" s="30">
        <f t="shared" si="26"/>
        <v>0</v>
      </c>
      <c r="K71" s="67">
        <f t="shared" si="26"/>
        <v>0</v>
      </c>
      <c r="L71" s="67">
        <f t="shared" si="26"/>
        <v>0</v>
      </c>
    </row>
    <row r="72" spans="2:12" s="112" customFormat="1" ht="15" hidden="1" customHeight="1" x14ac:dyDescent="0.2">
      <c r="B72" s="129" t="s">
        <v>813</v>
      </c>
      <c r="C72" s="118" t="s">
        <v>814</v>
      </c>
      <c r="D72" s="70">
        <v>0</v>
      </c>
      <c r="E72" s="70">
        <v>0</v>
      </c>
      <c r="F72" s="70">
        <v>0</v>
      </c>
      <c r="G72" s="70">
        <v>0</v>
      </c>
      <c r="H72" s="70">
        <f t="shared" ref="H72:H77" si="27">+D72+E72+F72-G72</f>
        <v>0</v>
      </c>
      <c r="I72" s="70">
        <v>0</v>
      </c>
      <c r="J72" s="71">
        <v>0</v>
      </c>
      <c r="K72" s="70">
        <f t="shared" ref="K72:K77" si="28">+I72+J72</f>
        <v>0</v>
      </c>
      <c r="L72" s="70">
        <f t="shared" ref="L72:L77" si="29">+H72-K72</f>
        <v>0</v>
      </c>
    </row>
    <row r="73" spans="2:12" s="112" customFormat="1" ht="15" hidden="1" customHeight="1" x14ac:dyDescent="0.2">
      <c r="B73" s="129" t="s">
        <v>815</v>
      </c>
      <c r="C73" s="118" t="s">
        <v>816</v>
      </c>
      <c r="D73" s="70">
        <v>0</v>
      </c>
      <c r="E73" s="70">
        <v>0</v>
      </c>
      <c r="F73" s="70">
        <v>0</v>
      </c>
      <c r="G73" s="70">
        <v>0</v>
      </c>
      <c r="H73" s="70">
        <f t="shared" si="27"/>
        <v>0</v>
      </c>
      <c r="I73" s="70">
        <v>0</v>
      </c>
      <c r="J73" s="70">
        <v>0</v>
      </c>
      <c r="K73" s="70">
        <f t="shared" si="28"/>
        <v>0</v>
      </c>
      <c r="L73" s="70">
        <f t="shared" si="29"/>
        <v>0</v>
      </c>
    </row>
    <row r="74" spans="2:12" s="112" customFormat="1" ht="15" hidden="1" customHeight="1" x14ac:dyDescent="0.2">
      <c r="B74" s="127" t="s">
        <v>817</v>
      </c>
      <c r="C74" s="128" t="s">
        <v>818</v>
      </c>
      <c r="D74" s="72">
        <v>0</v>
      </c>
      <c r="E74" s="72">
        <v>0</v>
      </c>
      <c r="F74" s="72">
        <v>0</v>
      </c>
      <c r="G74" s="72">
        <v>0</v>
      </c>
      <c r="H74" s="72">
        <f t="shared" si="27"/>
        <v>0</v>
      </c>
      <c r="I74" s="72">
        <v>0</v>
      </c>
      <c r="J74" s="72">
        <v>0</v>
      </c>
      <c r="K74" s="70">
        <f t="shared" si="28"/>
        <v>0</v>
      </c>
      <c r="L74" s="70">
        <f t="shared" si="29"/>
        <v>0</v>
      </c>
    </row>
    <row r="75" spans="2:12" s="112" customFormat="1" ht="15" hidden="1" customHeight="1" x14ac:dyDescent="0.2">
      <c r="B75" s="129" t="s">
        <v>819</v>
      </c>
      <c r="C75" s="118" t="s">
        <v>820</v>
      </c>
      <c r="D75" s="70">
        <v>0</v>
      </c>
      <c r="E75" s="70">
        <v>0</v>
      </c>
      <c r="F75" s="70">
        <v>0</v>
      </c>
      <c r="G75" s="70">
        <v>0</v>
      </c>
      <c r="H75" s="70">
        <f t="shared" si="27"/>
        <v>0</v>
      </c>
      <c r="I75" s="70">
        <v>0</v>
      </c>
      <c r="J75" s="70">
        <v>0</v>
      </c>
      <c r="K75" s="70">
        <f t="shared" si="28"/>
        <v>0</v>
      </c>
      <c r="L75" s="70">
        <f t="shared" si="29"/>
        <v>0</v>
      </c>
    </row>
    <row r="76" spans="2:12" s="112" customFormat="1" ht="15" hidden="1" customHeight="1" x14ac:dyDescent="0.2">
      <c r="B76" s="129" t="s">
        <v>821</v>
      </c>
      <c r="C76" s="118" t="s">
        <v>822</v>
      </c>
      <c r="D76" s="70">
        <v>0</v>
      </c>
      <c r="E76" s="70">
        <v>0</v>
      </c>
      <c r="F76" s="70">
        <v>0</v>
      </c>
      <c r="G76" s="70">
        <v>0</v>
      </c>
      <c r="H76" s="70">
        <f t="shared" si="27"/>
        <v>0</v>
      </c>
      <c r="I76" s="70">
        <v>0</v>
      </c>
      <c r="J76" s="70">
        <v>0</v>
      </c>
      <c r="K76" s="70">
        <f t="shared" si="28"/>
        <v>0</v>
      </c>
      <c r="L76" s="70">
        <f t="shared" si="29"/>
        <v>0</v>
      </c>
    </row>
    <row r="77" spans="2:12" s="112" customFormat="1" ht="15" hidden="1" customHeight="1" x14ac:dyDescent="0.2">
      <c r="B77" s="129" t="s">
        <v>823</v>
      </c>
      <c r="C77" s="118" t="s">
        <v>824</v>
      </c>
      <c r="D77" s="70">
        <v>0</v>
      </c>
      <c r="E77" s="70">
        <v>0</v>
      </c>
      <c r="F77" s="70">
        <v>0</v>
      </c>
      <c r="G77" s="70">
        <v>0</v>
      </c>
      <c r="H77" s="70">
        <f t="shared" si="27"/>
        <v>0</v>
      </c>
      <c r="I77" s="70">
        <v>0</v>
      </c>
      <c r="J77" s="70">
        <v>0</v>
      </c>
      <c r="K77" s="70">
        <f t="shared" si="28"/>
        <v>0</v>
      </c>
      <c r="L77" s="70">
        <f t="shared" si="29"/>
        <v>0</v>
      </c>
    </row>
    <row r="78" spans="2:12" s="112" customFormat="1" ht="15" customHeight="1" x14ac:dyDescent="0.2">
      <c r="B78" s="113" t="s">
        <v>825</v>
      </c>
      <c r="C78" s="114" t="s">
        <v>826</v>
      </c>
      <c r="D78" s="67">
        <f t="shared" ref="D78:L78" si="30">+D79+D84</f>
        <v>5000000</v>
      </c>
      <c r="E78" s="67">
        <f t="shared" si="30"/>
        <v>0</v>
      </c>
      <c r="F78" s="67">
        <f t="shared" si="30"/>
        <v>0</v>
      </c>
      <c r="G78" s="67">
        <f t="shared" si="30"/>
        <v>0</v>
      </c>
      <c r="H78" s="67">
        <f t="shared" si="30"/>
        <v>5000000</v>
      </c>
      <c r="I78" s="67">
        <f t="shared" si="30"/>
        <v>0</v>
      </c>
      <c r="J78" s="30">
        <f t="shared" si="30"/>
        <v>0</v>
      </c>
      <c r="K78" s="67">
        <f t="shared" si="30"/>
        <v>0</v>
      </c>
      <c r="L78" s="67">
        <f t="shared" si="30"/>
        <v>5000000</v>
      </c>
    </row>
    <row r="79" spans="2:12" s="112" customFormat="1" ht="15" customHeight="1" x14ac:dyDescent="0.2">
      <c r="B79" s="113" t="s">
        <v>827</v>
      </c>
      <c r="C79" s="114" t="s">
        <v>828</v>
      </c>
      <c r="D79" s="67">
        <f>SUM(D80:D83)</f>
        <v>5000000</v>
      </c>
      <c r="E79" s="67">
        <f t="shared" ref="E79:L79" si="31">SUM(E80:E83)</f>
        <v>0</v>
      </c>
      <c r="F79" s="67">
        <f t="shared" si="31"/>
        <v>0</v>
      </c>
      <c r="G79" s="67">
        <f t="shared" si="31"/>
        <v>0</v>
      </c>
      <c r="H79" s="67">
        <f t="shared" si="31"/>
        <v>5000000</v>
      </c>
      <c r="I79" s="67">
        <f t="shared" si="31"/>
        <v>0</v>
      </c>
      <c r="J79" s="30">
        <f t="shared" si="31"/>
        <v>0</v>
      </c>
      <c r="K79" s="67">
        <f t="shared" si="31"/>
        <v>0</v>
      </c>
      <c r="L79" s="67">
        <f t="shared" si="31"/>
        <v>5000000</v>
      </c>
    </row>
    <row r="80" spans="2:12" s="112" customFormat="1" ht="15" hidden="1" customHeight="1" x14ac:dyDescent="0.2">
      <c r="B80" s="117" t="s">
        <v>829</v>
      </c>
      <c r="C80" s="118" t="s">
        <v>830</v>
      </c>
      <c r="D80" s="70">
        <v>0</v>
      </c>
      <c r="E80" s="70">
        <v>0</v>
      </c>
      <c r="F80" s="70">
        <v>0</v>
      </c>
      <c r="G80" s="70">
        <v>0</v>
      </c>
      <c r="H80" s="70">
        <f>+D80+E80+F80-G80</f>
        <v>0</v>
      </c>
      <c r="I80" s="70">
        <v>0</v>
      </c>
      <c r="J80" s="71">
        <v>0</v>
      </c>
      <c r="K80" s="70">
        <f>+I80+J80</f>
        <v>0</v>
      </c>
      <c r="L80" s="70">
        <f>+H80-K80</f>
        <v>0</v>
      </c>
    </row>
    <row r="81" spans="2:12" s="112" customFormat="1" ht="15" hidden="1" customHeight="1" x14ac:dyDescent="0.2">
      <c r="B81" s="117" t="s">
        <v>831</v>
      </c>
      <c r="C81" s="118" t="s">
        <v>832</v>
      </c>
      <c r="D81" s="70">
        <v>0</v>
      </c>
      <c r="E81" s="70">
        <v>0</v>
      </c>
      <c r="F81" s="70">
        <v>0</v>
      </c>
      <c r="G81" s="70">
        <v>0</v>
      </c>
      <c r="H81" s="70">
        <f>+D81+E81+F81-G81</f>
        <v>0</v>
      </c>
      <c r="I81" s="70">
        <v>0</v>
      </c>
      <c r="J81" s="71">
        <v>0</v>
      </c>
      <c r="K81" s="70">
        <f>+I81+J81</f>
        <v>0</v>
      </c>
      <c r="L81" s="70">
        <f>+H81-K81</f>
        <v>0</v>
      </c>
    </row>
    <row r="82" spans="2:12" s="112" customFormat="1" ht="15" hidden="1" customHeight="1" x14ac:dyDescent="0.2">
      <c r="B82" s="117" t="s">
        <v>943</v>
      </c>
      <c r="C82" s="118" t="s">
        <v>944</v>
      </c>
      <c r="D82" s="70">
        <v>0</v>
      </c>
      <c r="E82" s="70">
        <v>0</v>
      </c>
      <c r="F82" s="70">
        <v>0</v>
      </c>
      <c r="G82" s="70">
        <v>0</v>
      </c>
      <c r="H82" s="70">
        <f>+D82+E82+F82-G82</f>
        <v>0</v>
      </c>
      <c r="I82" s="70">
        <v>0</v>
      </c>
      <c r="J82" s="70">
        <v>0</v>
      </c>
      <c r="K82" s="70">
        <f>+I82+J82</f>
        <v>0</v>
      </c>
      <c r="L82" s="70">
        <f>+H82-K82</f>
        <v>0</v>
      </c>
    </row>
    <row r="83" spans="2:12" s="112" customFormat="1" ht="15" customHeight="1" x14ac:dyDescent="0.2">
      <c r="B83" s="117" t="s">
        <v>833</v>
      </c>
      <c r="C83" s="118" t="s">
        <v>834</v>
      </c>
      <c r="D83" s="70">
        <f>+'[1]Programa III-Macromedición'!$D$75</f>
        <v>5000000</v>
      </c>
      <c r="E83" s="70">
        <v>0</v>
      </c>
      <c r="F83" s="70">
        <v>0</v>
      </c>
      <c r="G83" s="70">
        <v>0</v>
      </c>
      <c r="H83" s="70">
        <f>+D83+E83+F83-G83</f>
        <v>5000000</v>
      </c>
      <c r="I83" s="70">
        <v>0</v>
      </c>
      <c r="J83" s="70">
        <v>0</v>
      </c>
      <c r="K83" s="70">
        <f>+I83+J83</f>
        <v>0</v>
      </c>
      <c r="L83" s="70">
        <f>+H83-K83</f>
        <v>5000000</v>
      </c>
    </row>
    <row r="84" spans="2:12" s="112" customFormat="1" ht="15" hidden="1" customHeight="1" x14ac:dyDescent="0.2">
      <c r="B84" s="113" t="s">
        <v>884</v>
      </c>
      <c r="C84" s="114" t="s">
        <v>885</v>
      </c>
      <c r="D84" s="67">
        <f t="shared" ref="D84:L84" si="32">SUM(D85:D86)</f>
        <v>0</v>
      </c>
      <c r="E84" s="67">
        <f t="shared" si="32"/>
        <v>0</v>
      </c>
      <c r="F84" s="67">
        <f t="shared" si="32"/>
        <v>0</v>
      </c>
      <c r="G84" s="67">
        <f t="shared" si="32"/>
        <v>0</v>
      </c>
      <c r="H84" s="67">
        <f t="shared" si="32"/>
        <v>0</v>
      </c>
      <c r="I84" s="67">
        <f t="shared" si="32"/>
        <v>0</v>
      </c>
      <c r="J84" s="67">
        <f t="shared" si="32"/>
        <v>0</v>
      </c>
      <c r="K84" s="67">
        <f t="shared" si="32"/>
        <v>0</v>
      </c>
      <c r="L84" s="67">
        <f t="shared" si="32"/>
        <v>0</v>
      </c>
    </row>
    <row r="85" spans="2:12" s="112" customFormat="1" ht="15" hidden="1" customHeight="1" x14ac:dyDescent="0.2">
      <c r="B85" s="117" t="s">
        <v>938</v>
      </c>
      <c r="C85" s="118" t="s">
        <v>939</v>
      </c>
      <c r="D85" s="70">
        <v>0</v>
      </c>
      <c r="E85" s="70">
        <v>0</v>
      </c>
      <c r="F85" s="70">
        <v>0</v>
      </c>
      <c r="G85" s="70">
        <v>0</v>
      </c>
      <c r="H85" s="70">
        <f>+D85+E85+F85-G85</f>
        <v>0</v>
      </c>
      <c r="I85" s="70">
        <v>0</v>
      </c>
      <c r="J85" s="70">
        <v>0</v>
      </c>
      <c r="K85" s="70">
        <f>+I85+J85</f>
        <v>0</v>
      </c>
      <c r="L85" s="70">
        <f>+H85-K85</f>
        <v>0</v>
      </c>
    </row>
    <row r="86" spans="2:12" s="112" customFormat="1" ht="15" hidden="1" customHeight="1" x14ac:dyDescent="0.2">
      <c r="B86" s="117" t="s">
        <v>940</v>
      </c>
      <c r="C86" s="118" t="s">
        <v>941</v>
      </c>
      <c r="D86" s="70">
        <v>0</v>
      </c>
      <c r="E86" s="70">
        <v>0</v>
      </c>
      <c r="F86" s="70">
        <v>0</v>
      </c>
      <c r="G86" s="70">
        <v>0</v>
      </c>
      <c r="H86" s="70">
        <f>+D86+E86+F86-G86</f>
        <v>0</v>
      </c>
      <c r="I86" s="70">
        <v>0</v>
      </c>
      <c r="J86" s="70">
        <v>0</v>
      </c>
      <c r="K86" s="70">
        <f>+I86+J86</f>
        <v>0</v>
      </c>
      <c r="L86" s="70">
        <f>+H86-K86</f>
        <v>0</v>
      </c>
    </row>
    <row r="87" spans="2:12" s="112" customFormat="1" ht="15" hidden="1" customHeight="1" x14ac:dyDescent="0.2">
      <c r="B87" s="113" t="s">
        <v>835</v>
      </c>
      <c r="C87" s="114" t="s">
        <v>480</v>
      </c>
      <c r="D87" s="67">
        <f t="shared" ref="D87:L87" si="33">+D88+D101</f>
        <v>0</v>
      </c>
      <c r="E87" s="67">
        <f t="shared" si="33"/>
        <v>0</v>
      </c>
      <c r="F87" s="67">
        <f t="shared" si="33"/>
        <v>0</v>
      </c>
      <c r="G87" s="67">
        <f t="shared" si="33"/>
        <v>0</v>
      </c>
      <c r="H87" s="67">
        <f t="shared" si="33"/>
        <v>0</v>
      </c>
      <c r="I87" s="67">
        <f t="shared" si="33"/>
        <v>0</v>
      </c>
      <c r="J87" s="67">
        <f t="shared" si="33"/>
        <v>0</v>
      </c>
      <c r="K87" s="67">
        <f t="shared" si="33"/>
        <v>0</v>
      </c>
      <c r="L87" s="67">
        <f t="shared" si="33"/>
        <v>0</v>
      </c>
    </row>
    <row r="88" spans="2:12" s="112" customFormat="1" ht="15" hidden="1" customHeight="1" x14ac:dyDescent="0.2">
      <c r="B88" s="113" t="s">
        <v>836</v>
      </c>
      <c r="C88" s="114" t="s">
        <v>837</v>
      </c>
      <c r="D88" s="67">
        <f t="shared" ref="D88:L88" si="34">+D89+D93+D98</f>
        <v>0</v>
      </c>
      <c r="E88" s="67">
        <f t="shared" si="34"/>
        <v>0</v>
      </c>
      <c r="F88" s="67">
        <f t="shared" si="34"/>
        <v>0</v>
      </c>
      <c r="G88" s="67">
        <f t="shared" si="34"/>
        <v>0</v>
      </c>
      <c r="H88" s="67">
        <f t="shared" si="34"/>
        <v>0</v>
      </c>
      <c r="I88" s="67">
        <f t="shared" si="34"/>
        <v>0</v>
      </c>
      <c r="J88" s="67">
        <f t="shared" si="34"/>
        <v>0</v>
      </c>
      <c r="K88" s="67">
        <f t="shared" si="34"/>
        <v>0</v>
      </c>
      <c r="L88" s="67">
        <f t="shared" si="34"/>
        <v>0</v>
      </c>
    </row>
    <row r="89" spans="2:12" s="112" customFormat="1" ht="15" hidden="1" customHeight="1" x14ac:dyDescent="0.2">
      <c r="B89" s="113" t="s">
        <v>838</v>
      </c>
      <c r="C89" s="114" t="s">
        <v>839</v>
      </c>
      <c r="D89" s="67">
        <f>SUM(D90:D92)</f>
        <v>0</v>
      </c>
      <c r="E89" s="67">
        <f t="shared" ref="E89:L89" si="35">SUM(E90:E92)</f>
        <v>0</v>
      </c>
      <c r="F89" s="67">
        <f t="shared" si="35"/>
        <v>0</v>
      </c>
      <c r="G89" s="67">
        <f t="shared" si="35"/>
        <v>0</v>
      </c>
      <c r="H89" s="67">
        <f t="shared" si="35"/>
        <v>0</v>
      </c>
      <c r="I89" s="67">
        <f t="shared" si="35"/>
        <v>0</v>
      </c>
      <c r="J89" s="67">
        <f t="shared" si="35"/>
        <v>0</v>
      </c>
      <c r="K89" s="67">
        <f t="shared" si="35"/>
        <v>0</v>
      </c>
      <c r="L89" s="67">
        <f t="shared" si="35"/>
        <v>0</v>
      </c>
    </row>
    <row r="90" spans="2:12" s="112" customFormat="1" ht="15" hidden="1" customHeight="1" x14ac:dyDescent="0.2">
      <c r="B90" s="117"/>
      <c r="C90" s="118" t="s">
        <v>840</v>
      </c>
      <c r="D90" s="70">
        <v>0</v>
      </c>
      <c r="E90" s="70">
        <v>0</v>
      </c>
      <c r="F90" s="70">
        <v>0</v>
      </c>
      <c r="G90" s="70">
        <v>0</v>
      </c>
      <c r="H90" s="70">
        <f>+D90+E90+F90-G90</f>
        <v>0</v>
      </c>
      <c r="I90" s="70">
        <v>0</v>
      </c>
      <c r="J90" s="70">
        <v>0</v>
      </c>
      <c r="K90" s="70">
        <f>+I90+J90</f>
        <v>0</v>
      </c>
      <c r="L90" s="70">
        <f>+H90-K90</f>
        <v>0</v>
      </c>
    </row>
    <row r="91" spans="2:12" s="112" customFormat="1" ht="15" hidden="1" customHeight="1" x14ac:dyDescent="0.2">
      <c r="B91" s="117"/>
      <c r="C91" s="118" t="s">
        <v>841</v>
      </c>
      <c r="D91" s="70">
        <v>0</v>
      </c>
      <c r="E91" s="70">
        <v>0</v>
      </c>
      <c r="F91" s="70">
        <v>0</v>
      </c>
      <c r="G91" s="70">
        <v>0</v>
      </c>
      <c r="H91" s="70">
        <f>+D91+E91+F91-G91</f>
        <v>0</v>
      </c>
      <c r="I91" s="70">
        <v>0</v>
      </c>
      <c r="J91" s="70">
        <v>0</v>
      </c>
      <c r="K91" s="70">
        <f>+I91+J91</f>
        <v>0</v>
      </c>
      <c r="L91" s="70">
        <f>+H91-K91</f>
        <v>0</v>
      </c>
    </row>
    <row r="92" spans="2:12" s="112" customFormat="1" ht="15" hidden="1" customHeight="1" x14ac:dyDescent="0.2">
      <c r="B92" s="117"/>
      <c r="C92" s="118" t="s">
        <v>842</v>
      </c>
      <c r="D92" s="70">
        <v>0</v>
      </c>
      <c r="E92" s="70">
        <v>0</v>
      </c>
      <c r="F92" s="70">
        <v>0</v>
      </c>
      <c r="G92" s="70">
        <v>0</v>
      </c>
      <c r="H92" s="70">
        <f>+D92+E92+F92-G92</f>
        <v>0</v>
      </c>
      <c r="I92" s="70">
        <v>0</v>
      </c>
      <c r="J92" s="70">
        <v>0</v>
      </c>
      <c r="K92" s="70">
        <f>+I92+J92</f>
        <v>0</v>
      </c>
      <c r="L92" s="70">
        <f>+H92-K92</f>
        <v>0</v>
      </c>
    </row>
    <row r="93" spans="2:12" s="112" customFormat="1" ht="15" hidden="1" customHeight="1" x14ac:dyDescent="0.2">
      <c r="B93" s="113" t="s">
        <v>843</v>
      </c>
      <c r="C93" s="114" t="s">
        <v>844</v>
      </c>
      <c r="D93" s="67">
        <f>SUM(D94:D97)</f>
        <v>0</v>
      </c>
      <c r="E93" s="67">
        <f t="shared" ref="E93:L93" si="36">SUM(E94:E97)</f>
        <v>0</v>
      </c>
      <c r="F93" s="67">
        <f t="shared" si="36"/>
        <v>0</v>
      </c>
      <c r="G93" s="67">
        <f t="shared" si="36"/>
        <v>0</v>
      </c>
      <c r="H93" s="67">
        <f t="shared" si="36"/>
        <v>0</v>
      </c>
      <c r="I93" s="67">
        <f t="shared" si="36"/>
        <v>0</v>
      </c>
      <c r="J93" s="67">
        <f t="shared" si="36"/>
        <v>0</v>
      </c>
      <c r="K93" s="67">
        <f t="shared" si="36"/>
        <v>0</v>
      </c>
      <c r="L93" s="67">
        <f t="shared" si="36"/>
        <v>0</v>
      </c>
    </row>
    <row r="94" spans="2:12" s="112" customFormat="1" ht="15" hidden="1" customHeight="1" x14ac:dyDescent="0.2">
      <c r="B94" s="117"/>
      <c r="C94" s="118" t="s">
        <v>845</v>
      </c>
      <c r="D94" s="70">
        <v>0</v>
      </c>
      <c r="E94" s="70">
        <v>0</v>
      </c>
      <c r="F94" s="70">
        <v>0</v>
      </c>
      <c r="G94" s="70">
        <v>0</v>
      </c>
      <c r="H94" s="70">
        <f>+D94+E94+F94-G94</f>
        <v>0</v>
      </c>
      <c r="I94" s="70">
        <v>0</v>
      </c>
      <c r="J94" s="70">
        <v>0</v>
      </c>
      <c r="K94" s="70">
        <f>+I94+J94</f>
        <v>0</v>
      </c>
      <c r="L94" s="70">
        <f>+H94-K94</f>
        <v>0</v>
      </c>
    </row>
    <row r="95" spans="2:12" s="112" customFormat="1" ht="15" hidden="1" customHeight="1" x14ac:dyDescent="0.2">
      <c r="B95" s="117"/>
      <c r="C95" s="118" t="s">
        <v>846</v>
      </c>
      <c r="D95" s="70">
        <v>0</v>
      </c>
      <c r="E95" s="70">
        <v>0</v>
      </c>
      <c r="F95" s="70">
        <v>0</v>
      </c>
      <c r="G95" s="70">
        <v>0</v>
      </c>
      <c r="H95" s="70">
        <f>+D95+E95+F95-G95</f>
        <v>0</v>
      </c>
      <c r="I95" s="70">
        <v>0</v>
      </c>
      <c r="J95" s="70">
        <v>0</v>
      </c>
      <c r="K95" s="70">
        <f>+I95+J95</f>
        <v>0</v>
      </c>
      <c r="L95" s="70">
        <f>+H95-K95</f>
        <v>0</v>
      </c>
    </row>
    <row r="96" spans="2:12" s="112" customFormat="1" ht="15" hidden="1" customHeight="1" x14ac:dyDescent="0.2">
      <c r="B96" s="117"/>
      <c r="C96" s="118" t="s">
        <v>847</v>
      </c>
      <c r="D96" s="70">
        <v>0</v>
      </c>
      <c r="E96" s="70">
        <v>0</v>
      </c>
      <c r="F96" s="70">
        <v>0</v>
      </c>
      <c r="G96" s="70">
        <v>0</v>
      </c>
      <c r="H96" s="70">
        <f>+D96+E96+F96-G96</f>
        <v>0</v>
      </c>
      <c r="I96" s="70">
        <v>0</v>
      </c>
      <c r="J96" s="70">
        <v>0</v>
      </c>
      <c r="K96" s="70">
        <f>+I96+J96</f>
        <v>0</v>
      </c>
      <c r="L96" s="70">
        <f>+H96-K96</f>
        <v>0</v>
      </c>
    </row>
    <row r="97" spans="2:12" s="112" customFormat="1" ht="15" hidden="1" customHeight="1" x14ac:dyDescent="0.2">
      <c r="B97" s="117"/>
      <c r="C97" s="118" t="s">
        <v>848</v>
      </c>
      <c r="D97" s="70">
        <v>0</v>
      </c>
      <c r="E97" s="70">
        <v>0</v>
      </c>
      <c r="F97" s="70">
        <v>0</v>
      </c>
      <c r="G97" s="70">
        <v>0</v>
      </c>
      <c r="H97" s="70">
        <f>+D97+E97+F97-G97</f>
        <v>0</v>
      </c>
      <c r="I97" s="70">
        <v>0</v>
      </c>
      <c r="J97" s="70">
        <v>0</v>
      </c>
      <c r="K97" s="70">
        <f>+I97+J97</f>
        <v>0</v>
      </c>
      <c r="L97" s="70">
        <f>+H97-K97</f>
        <v>0</v>
      </c>
    </row>
    <row r="98" spans="2:12" s="112" customFormat="1" ht="15" hidden="1" customHeight="1" x14ac:dyDescent="0.2">
      <c r="B98" s="113" t="s">
        <v>849</v>
      </c>
      <c r="C98" s="114" t="s">
        <v>850</v>
      </c>
      <c r="D98" s="67">
        <f t="shared" ref="D98:L98" si="37">+D99+D100</f>
        <v>0</v>
      </c>
      <c r="E98" s="67">
        <f t="shared" si="37"/>
        <v>0</v>
      </c>
      <c r="F98" s="67">
        <f t="shared" si="37"/>
        <v>0</v>
      </c>
      <c r="G98" s="67">
        <f t="shared" si="37"/>
        <v>0</v>
      </c>
      <c r="H98" s="67">
        <f t="shared" si="37"/>
        <v>0</v>
      </c>
      <c r="I98" s="67">
        <f t="shared" si="37"/>
        <v>0</v>
      </c>
      <c r="J98" s="67">
        <f t="shared" si="37"/>
        <v>0</v>
      </c>
      <c r="K98" s="67">
        <f t="shared" si="37"/>
        <v>0</v>
      </c>
      <c r="L98" s="67">
        <f t="shared" si="37"/>
        <v>0</v>
      </c>
    </row>
    <row r="99" spans="2:12" s="112" customFormat="1" ht="15" hidden="1" customHeight="1" x14ac:dyDescent="0.2">
      <c r="B99" s="117"/>
      <c r="C99" s="118" t="s">
        <v>851</v>
      </c>
      <c r="D99" s="70">
        <v>0</v>
      </c>
      <c r="E99" s="70">
        <v>0</v>
      </c>
      <c r="F99" s="70">
        <v>0</v>
      </c>
      <c r="G99" s="70">
        <v>0</v>
      </c>
      <c r="H99" s="70">
        <f>+D99+E99+F99-G99</f>
        <v>0</v>
      </c>
      <c r="I99" s="70">
        <v>0</v>
      </c>
      <c r="J99" s="70">
        <v>0</v>
      </c>
      <c r="K99" s="70">
        <f>+I99+J99</f>
        <v>0</v>
      </c>
      <c r="L99" s="70">
        <f>+H99-K99</f>
        <v>0</v>
      </c>
    </row>
    <row r="100" spans="2:12" s="112" customFormat="1" ht="15" hidden="1" customHeight="1" x14ac:dyDescent="0.2">
      <c r="B100" s="118"/>
      <c r="C100" s="118" t="s">
        <v>852</v>
      </c>
      <c r="D100" s="70">
        <v>0</v>
      </c>
      <c r="E100" s="70">
        <v>0</v>
      </c>
      <c r="F100" s="70">
        <v>0</v>
      </c>
      <c r="G100" s="70">
        <v>0</v>
      </c>
      <c r="H100" s="70">
        <f>+D100+E100+F100-G100</f>
        <v>0</v>
      </c>
      <c r="I100" s="70">
        <v>0</v>
      </c>
      <c r="J100" s="70">
        <v>0</v>
      </c>
      <c r="K100" s="70">
        <f>+I100+J100</f>
        <v>0</v>
      </c>
      <c r="L100" s="70">
        <f>+H100-K100</f>
        <v>0</v>
      </c>
    </row>
    <row r="101" spans="2:12" s="112" customFormat="1" ht="15" hidden="1" customHeight="1" x14ac:dyDescent="0.2">
      <c r="B101" s="114" t="s">
        <v>853</v>
      </c>
      <c r="C101" s="114" t="s">
        <v>854</v>
      </c>
      <c r="D101" s="67">
        <f t="shared" ref="D101:J101" si="38">+D102</f>
        <v>0</v>
      </c>
      <c r="E101" s="67">
        <f t="shared" si="38"/>
        <v>0</v>
      </c>
      <c r="F101" s="67">
        <f t="shared" si="38"/>
        <v>0</v>
      </c>
      <c r="G101" s="67">
        <f t="shared" si="38"/>
        <v>0</v>
      </c>
      <c r="H101" s="67">
        <f t="shared" si="38"/>
        <v>0</v>
      </c>
      <c r="I101" s="67">
        <f t="shared" si="38"/>
        <v>0</v>
      </c>
      <c r="J101" s="67">
        <f t="shared" si="38"/>
        <v>0</v>
      </c>
      <c r="K101" s="70">
        <f>+I101+J101</f>
        <v>0</v>
      </c>
      <c r="L101" s="70">
        <f>+H101-K101</f>
        <v>0</v>
      </c>
    </row>
    <row r="102" spans="2:12" s="112" customFormat="1" ht="15" hidden="1" customHeight="1" x14ac:dyDescent="0.2">
      <c r="B102" s="118" t="s">
        <v>855</v>
      </c>
      <c r="C102" s="118" t="s">
        <v>856</v>
      </c>
      <c r="D102" s="70">
        <v>0</v>
      </c>
      <c r="E102" s="70">
        <v>0</v>
      </c>
      <c r="F102" s="70">
        <v>0</v>
      </c>
      <c r="G102" s="70">
        <v>0</v>
      </c>
      <c r="H102" s="70">
        <f>+D102+E102+F102-G102</f>
        <v>0</v>
      </c>
      <c r="I102" s="70">
        <v>0</v>
      </c>
      <c r="J102" s="70">
        <v>0</v>
      </c>
      <c r="K102" s="70">
        <f>+I102+J102</f>
        <v>0</v>
      </c>
      <c r="L102" s="70">
        <f>+H102-K102</f>
        <v>0</v>
      </c>
    </row>
    <row r="103" spans="2:12" s="112" customFormat="1" ht="15" hidden="1" customHeight="1" x14ac:dyDescent="0.2">
      <c r="B103" s="137" t="s">
        <v>857</v>
      </c>
      <c r="C103" s="114" t="s">
        <v>858</v>
      </c>
      <c r="D103" s="67">
        <f t="shared" ref="D103:L103" si="39">+D104</f>
        <v>0</v>
      </c>
      <c r="E103" s="67">
        <f t="shared" si="39"/>
        <v>0</v>
      </c>
      <c r="F103" s="67">
        <f t="shared" si="39"/>
        <v>0</v>
      </c>
      <c r="G103" s="67">
        <f t="shared" si="39"/>
        <v>0</v>
      </c>
      <c r="H103" s="67">
        <f t="shared" si="39"/>
        <v>0</v>
      </c>
      <c r="I103" s="67">
        <f t="shared" si="39"/>
        <v>0</v>
      </c>
      <c r="J103" s="67">
        <f t="shared" si="39"/>
        <v>0</v>
      </c>
      <c r="K103" s="67">
        <f t="shared" si="39"/>
        <v>0</v>
      </c>
      <c r="L103" s="67">
        <f t="shared" si="39"/>
        <v>0</v>
      </c>
    </row>
    <row r="104" spans="2:12" s="112" customFormat="1" ht="15" hidden="1" customHeight="1" x14ac:dyDescent="0.2">
      <c r="B104" s="137" t="s">
        <v>859</v>
      </c>
      <c r="C104" s="114" t="s">
        <v>860</v>
      </c>
      <c r="D104" s="67">
        <f>SUM(D105:D106)</f>
        <v>0</v>
      </c>
      <c r="E104" s="67">
        <f t="shared" ref="E104:L104" si="40">SUM(E105:E106)</f>
        <v>0</v>
      </c>
      <c r="F104" s="67">
        <f t="shared" si="40"/>
        <v>0</v>
      </c>
      <c r="G104" s="67">
        <f t="shared" si="40"/>
        <v>0</v>
      </c>
      <c r="H104" s="67">
        <f t="shared" si="40"/>
        <v>0</v>
      </c>
      <c r="I104" s="67">
        <f t="shared" si="40"/>
        <v>0</v>
      </c>
      <c r="J104" s="67">
        <f t="shared" si="40"/>
        <v>0</v>
      </c>
      <c r="K104" s="67">
        <f t="shared" si="40"/>
        <v>0</v>
      </c>
      <c r="L104" s="67">
        <f t="shared" si="40"/>
        <v>0</v>
      </c>
    </row>
    <row r="105" spans="2:12" s="112" customFormat="1" ht="15" hidden="1" customHeight="1" x14ac:dyDescent="0.2">
      <c r="B105" s="129" t="s">
        <v>861</v>
      </c>
      <c r="C105" s="118" t="s">
        <v>862</v>
      </c>
      <c r="D105" s="70">
        <v>0</v>
      </c>
      <c r="E105" s="70">
        <v>0</v>
      </c>
      <c r="F105" s="70">
        <v>0</v>
      </c>
      <c r="G105" s="70">
        <v>0</v>
      </c>
      <c r="H105" s="70">
        <f>+D105+E105+F105-G105</f>
        <v>0</v>
      </c>
      <c r="I105" s="70">
        <v>0</v>
      </c>
      <c r="J105" s="70">
        <v>0</v>
      </c>
      <c r="K105" s="70">
        <f>+I105+J105</f>
        <v>0</v>
      </c>
      <c r="L105" s="70">
        <f>+H105-K105</f>
        <v>0</v>
      </c>
    </row>
    <row r="106" spans="2:12" s="112" customFormat="1" ht="15" hidden="1" customHeight="1" x14ac:dyDescent="0.2">
      <c r="B106" s="129" t="s">
        <v>863</v>
      </c>
      <c r="C106" s="118" t="s">
        <v>866</v>
      </c>
      <c r="D106" s="70">
        <v>0</v>
      </c>
      <c r="E106" s="70">
        <v>0</v>
      </c>
      <c r="F106" s="70">
        <v>0</v>
      </c>
      <c r="G106" s="70">
        <v>0</v>
      </c>
      <c r="H106" s="70">
        <f>+D106+E106+F106-G106</f>
        <v>0</v>
      </c>
      <c r="I106" s="70">
        <v>0</v>
      </c>
      <c r="J106" s="70">
        <v>0</v>
      </c>
      <c r="K106" s="70">
        <f>+I106+J106</f>
        <v>0</v>
      </c>
      <c r="L106" s="70">
        <f>+H106-K106</f>
        <v>0</v>
      </c>
    </row>
    <row r="107" spans="2:12" s="112" customFormat="1" ht="15" customHeight="1" x14ac:dyDescent="0.2">
      <c r="B107" s="129"/>
      <c r="C107" s="118"/>
      <c r="D107" s="70"/>
      <c r="E107" s="70"/>
      <c r="F107" s="70"/>
      <c r="G107" s="70"/>
      <c r="H107" s="70"/>
      <c r="I107" s="70"/>
      <c r="J107" s="71"/>
      <c r="K107" s="70"/>
      <c r="L107" s="70"/>
    </row>
    <row r="108" spans="2:12" s="133" customFormat="1" ht="15" customHeight="1" x14ac:dyDescent="0.2">
      <c r="B108" s="131"/>
      <c r="C108" s="132" t="s">
        <v>865</v>
      </c>
      <c r="D108" s="30">
        <f t="shared" ref="D108:L108" si="41">+D7+D24+D55+D78+D87+D103</f>
        <v>5520000</v>
      </c>
      <c r="E108" s="30">
        <f t="shared" si="41"/>
        <v>0</v>
      </c>
      <c r="F108" s="30">
        <f t="shared" si="41"/>
        <v>0</v>
      </c>
      <c r="G108" s="30">
        <f t="shared" si="41"/>
        <v>0</v>
      </c>
      <c r="H108" s="30">
        <f t="shared" si="41"/>
        <v>5520000</v>
      </c>
      <c r="I108" s="30">
        <f t="shared" si="41"/>
        <v>0</v>
      </c>
      <c r="J108" s="30">
        <f t="shared" si="41"/>
        <v>0</v>
      </c>
      <c r="K108" s="30">
        <f t="shared" si="41"/>
        <v>0</v>
      </c>
      <c r="L108" s="30">
        <f t="shared" si="41"/>
        <v>5520000</v>
      </c>
    </row>
    <row r="109" spans="2:12" s="112" customFormat="1" ht="15" hidden="1" customHeight="1" x14ac:dyDescent="0.2">
      <c r="D109" s="134"/>
      <c r="E109" s="134">
        <f>+E108-[28]Egresos!$D$74</f>
        <v>-31375700</v>
      </c>
      <c r="F109" s="134"/>
      <c r="G109" s="134"/>
      <c r="H109" s="134">
        <f>+D108+E108+F108-G108-H108</f>
        <v>0</v>
      </c>
      <c r="J109" s="134"/>
      <c r="K109" s="134">
        <f>+K108-'[14]III-02-30 Camino Las Caprinos'!$D$923</f>
        <v>0</v>
      </c>
      <c r="L109" s="134">
        <f>+L108-'[14]III-02-30 Camino Las Caprinos'!$D$924</f>
        <v>-25855700</v>
      </c>
    </row>
    <row r="110" spans="2:12" ht="15" customHeight="1" x14ac:dyDescent="0.2">
      <c r="D110" s="136">
        <f>+D108-'[1]Programa III-Macromedición'!$D$100</f>
        <v>0</v>
      </c>
      <c r="E110" s="135"/>
      <c r="G110" s="136">
        <f>+F108-G108</f>
        <v>0</v>
      </c>
      <c r="H110" s="136">
        <f>+D108+E108+F108-G108-H108</f>
        <v>0</v>
      </c>
      <c r="I110" s="136"/>
    </row>
    <row r="111" spans="2:12" ht="15" customHeight="1" x14ac:dyDescent="0.2">
      <c r="E111" s="135"/>
      <c r="K111" s="135"/>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5,0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20:L20 H18 K18:L18 H19 K19:L19 H24:L31 H21 K21:L21 H22 L22 H23 K23:L23 H17:L17 H16:I16 K16:L16 H33:L71 H32:I32 K32:L32 H73:L79 H72:I72 K72:L72 H82:L107 H80:I80 K80:L80 H81:I81 K81:L8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filterMode="1"/>
  <dimension ref="B1:N258"/>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J51" sqref="J51"/>
    </sheetView>
  </sheetViews>
  <sheetFormatPr baseColWidth="10" defaultRowHeight="12" x14ac:dyDescent="0.2"/>
  <cols>
    <col min="1" max="1" width="2.7109375" style="14" customWidth="1"/>
    <col min="2" max="2" width="16.7109375" style="14" customWidth="1"/>
    <col min="3" max="3" width="82.7109375" style="14" customWidth="1"/>
    <col min="4" max="12" width="18.7109375" style="14" customWidth="1"/>
    <col min="13" max="13" width="13.85546875" style="101" bestFit="1" customWidth="1"/>
    <col min="14" max="16384" width="11.42578125" style="14"/>
  </cols>
  <sheetData>
    <row r="1" spans="2:14" ht="15" customHeight="1" x14ac:dyDescent="0.2"/>
    <row r="2" spans="2:14" s="64" customFormat="1" ht="15" customHeight="1" x14ac:dyDescent="0.25">
      <c r="B2" s="184" t="s">
        <v>690</v>
      </c>
      <c r="C2" s="184"/>
      <c r="D2" s="184"/>
      <c r="E2" s="184"/>
      <c r="F2" s="184"/>
      <c r="G2" s="184"/>
      <c r="H2" s="184"/>
      <c r="I2" s="184"/>
      <c r="J2" s="184"/>
      <c r="K2" s="184"/>
      <c r="L2" s="184"/>
      <c r="M2" s="156"/>
    </row>
    <row r="3" spans="2:14" s="64" customFormat="1" ht="15" customHeight="1" x14ac:dyDescent="0.25">
      <c r="B3" s="184" t="s">
        <v>1009</v>
      </c>
      <c r="C3" s="184"/>
      <c r="D3" s="184"/>
      <c r="E3" s="184"/>
      <c r="F3" s="184"/>
      <c r="G3" s="184"/>
      <c r="H3" s="184"/>
      <c r="I3" s="184"/>
      <c r="J3" s="184"/>
      <c r="K3" s="184"/>
      <c r="L3" s="184"/>
      <c r="M3" s="157"/>
    </row>
    <row r="4" spans="2:14" ht="15" customHeight="1" x14ac:dyDescent="0.2"/>
    <row r="5" spans="2:14"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c r="M5" s="110"/>
    </row>
    <row r="6" spans="2:14" s="63" customFormat="1" ht="18" customHeight="1" x14ac:dyDescent="0.2">
      <c r="B6" s="185"/>
      <c r="C6" s="186"/>
      <c r="D6" s="183"/>
      <c r="E6" s="183"/>
      <c r="F6" s="183"/>
      <c r="G6" s="187"/>
      <c r="H6" s="183"/>
      <c r="I6" s="183"/>
      <c r="J6" s="183"/>
      <c r="K6" s="183"/>
      <c r="L6" s="183"/>
      <c r="M6" s="110"/>
    </row>
    <row r="7" spans="2:14" s="63" customFormat="1" ht="15" customHeight="1" x14ac:dyDescent="0.2">
      <c r="B7" s="65" t="s">
        <v>702</v>
      </c>
      <c r="C7" s="66" t="s">
        <v>703</v>
      </c>
      <c r="D7" s="67">
        <f t="shared" ref="D7:L7" si="0">+D8+D12+D15+D18+D21</f>
        <v>51948253.370629214</v>
      </c>
      <c r="E7" s="67">
        <f t="shared" si="0"/>
        <v>0</v>
      </c>
      <c r="F7" s="67">
        <f t="shared" si="0"/>
        <v>1440000</v>
      </c>
      <c r="G7" s="67">
        <f t="shared" si="0"/>
        <v>1440000</v>
      </c>
      <c r="H7" s="67">
        <f t="shared" si="0"/>
        <v>51948253.370629214</v>
      </c>
      <c r="I7" s="67">
        <f t="shared" si="0"/>
        <v>0</v>
      </c>
      <c r="J7" s="67">
        <f t="shared" si="0"/>
        <v>9024356.9700000007</v>
      </c>
      <c r="K7" s="67">
        <f t="shared" si="0"/>
        <v>9024356.9700000007</v>
      </c>
      <c r="L7" s="67">
        <f t="shared" si="0"/>
        <v>42923896.400629207</v>
      </c>
      <c r="M7" s="110"/>
    </row>
    <row r="8" spans="2:14" s="63" customFormat="1" ht="15" customHeight="1" x14ac:dyDescent="0.2">
      <c r="B8" s="65" t="s">
        <v>704</v>
      </c>
      <c r="C8" s="66" t="s">
        <v>705</v>
      </c>
      <c r="D8" s="67">
        <f t="shared" ref="D8:L8" si="1">SUM(D9:D11)</f>
        <v>29552019.537035998</v>
      </c>
      <c r="E8" s="67">
        <f t="shared" si="1"/>
        <v>0</v>
      </c>
      <c r="F8" s="67">
        <f t="shared" si="1"/>
        <v>1440000</v>
      </c>
      <c r="G8" s="67">
        <f t="shared" si="1"/>
        <v>1440000</v>
      </c>
      <c r="H8" s="67">
        <f t="shared" si="1"/>
        <v>29552019.537035998</v>
      </c>
      <c r="I8" s="67">
        <f t="shared" si="1"/>
        <v>0</v>
      </c>
      <c r="J8" s="67">
        <f t="shared" si="1"/>
        <v>6544519.8799999999</v>
      </c>
      <c r="K8" s="67">
        <f t="shared" si="1"/>
        <v>6544519.8799999999</v>
      </c>
      <c r="L8" s="67">
        <f t="shared" si="1"/>
        <v>23007499.657035999</v>
      </c>
      <c r="M8" s="110"/>
    </row>
    <row r="9" spans="2:14" s="63" customFormat="1" ht="15" customHeight="1" x14ac:dyDescent="0.2">
      <c r="B9" s="69" t="s">
        <v>706</v>
      </c>
      <c r="C9" s="45" t="s">
        <v>707</v>
      </c>
      <c r="D9" s="70">
        <f>+'[1]Programa I-Adm.Gral'!$D$10</f>
        <v>24242019.537035998</v>
      </c>
      <c r="E9" s="70">
        <v>0</v>
      </c>
      <c r="F9" s="70">
        <v>0</v>
      </c>
      <c r="G9" s="70">
        <f>+'[8]PROGRAMA I'!$F$9</f>
        <v>1440000</v>
      </c>
      <c r="H9" s="70">
        <f>+D9+E9+F9-G9</f>
        <v>22802019.537035998</v>
      </c>
      <c r="I9" s="71">
        <v>0</v>
      </c>
      <c r="J9" s="155">
        <f>+'[9]I TRIM 2020'!$E$21</f>
        <v>4831044.8499999996</v>
      </c>
      <c r="K9" s="70">
        <f>+I9+J9</f>
        <v>4831044.8499999996</v>
      </c>
      <c r="L9" s="70">
        <f>+H9-K9</f>
        <v>17970974.687036</v>
      </c>
      <c r="M9" s="173">
        <v>4831044.8499999996</v>
      </c>
      <c r="N9" s="80">
        <f>+K9-M9</f>
        <v>0</v>
      </c>
    </row>
    <row r="10" spans="2:14" s="63" customFormat="1" ht="15" customHeight="1" x14ac:dyDescent="0.2">
      <c r="B10" s="69" t="s">
        <v>928</v>
      </c>
      <c r="C10" s="45" t="s">
        <v>929</v>
      </c>
      <c r="D10" s="70">
        <f>+'[1]Programa I-Adm.Gral'!$D$11</f>
        <v>5310000</v>
      </c>
      <c r="E10" s="70">
        <v>0</v>
      </c>
      <c r="F10" s="70">
        <f>+'[8]PROGRAMA I'!$G$11</f>
        <v>1440000</v>
      </c>
      <c r="G10" s="70">
        <v>0</v>
      </c>
      <c r="H10" s="70">
        <f>+D10+E10+F10-G10</f>
        <v>6750000</v>
      </c>
      <c r="I10" s="71">
        <v>0</v>
      </c>
      <c r="J10" s="155">
        <f>+'[9]I TRIM 2020'!$E$37</f>
        <v>1713475.03</v>
      </c>
      <c r="K10" s="70">
        <f>+I10+J10</f>
        <v>1713475.03</v>
      </c>
      <c r="L10" s="71">
        <f>+H10-K10</f>
        <v>5036524.97</v>
      </c>
      <c r="M10" s="110">
        <v>1713475.03</v>
      </c>
      <c r="N10" s="80">
        <f>+K10-M10</f>
        <v>0</v>
      </c>
    </row>
    <row r="11" spans="2:14" s="63" customFormat="1" ht="15" hidden="1" customHeight="1" x14ac:dyDescent="0.2">
      <c r="B11" s="69" t="s">
        <v>949</v>
      </c>
      <c r="C11" s="45" t="s">
        <v>950</v>
      </c>
      <c r="D11" s="70">
        <v>0</v>
      </c>
      <c r="E11" s="70">
        <v>0</v>
      </c>
      <c r="F11" s="70">
        <v>0</v>
      </c>
      <c r="G11" s="70">
        <v>0</v>
      </c>
      <c r="H11" s="70">
        <f>+D11+E11+F11-G11</f>
        <v>0</v>
      </c>
      <c r="I11" s="70">
        <v>0</v>
      </c>
      <c r="J11" s="71">
        <v>0</v>
      </c>
      <c r="K11" s="70">
        <f>+I11+J11</f>
        <v>0</v>
      </c>
      <c r="L11" s="70">
        <f>+H11-K11</f>
        <v>0</v>
      </c>
    </row>
    <row r="12" spans="2:14" s="63" customFormat="1" ht="15" customHeight="1" x14ac:dyDescent="0.2">
      <c r="B12" s="65" t="s">
        <v>710</v>
      </c>
      <c r="C12" s="66" t="s">
        <v>711</v>
      </c>
      <c r="D12" s="67">
        <f>SUM(D13:D14)</f>
        <v>2756000</v>
      </c>
      <c r="E12" s="67">
        <f>SUM(E13:E14)</f>
        <v>0</v>
      </c>
      <c r="F12" s="67">
        <f t="shared" ref="F12:L12" si="2">SUM(F13:F14)</f>
        <v>0</v>
      </c>
      <c r="G12" s="67">
        <f t="shared" si="2"/>
        <v>0</v>
      </c>
      <c r="H12" s="67">
        <f t="shared" si="2"/>
        <v>2756000</v>
      </c>
      <c r="I12" s="67">
        <f t="shared" si="2"/>
        <v>0</v>
      </c>
      <c r="J12" s="30">
        <f t="shared" si="2"/>
        <v>200000</v>
      </c>
      <c r="K12" s="67">
        <f t="shared" si="2"/>
        <v>200000</v>
      </c>
      <c r="L12" s="67">
        <f t="shared" si="2"/>
        <v>2556000</v>
      </c>
      <c r="M12" s="110"/>
    </row>
    <row r="13" spans="2:14" s="63" customFormat="1" ht="15" hidden="1" customHeight="1" x14ac:dyDescent="0.2">
      <c r="B13" s="69" t="s">
        <v>712</v>
      </c>
      <c r="C13" s="45" t="s">
        <v>713</v>
      </c>
      <c r="D13" s="70">
        <v>0</v>
      </c>
      <c r="E13" s="70">
        <v>0</v>
      </c>
      <c r="F13" s="70">
        <v>0</v>
      </c>
      <c r="G13" s="70">
        <v>0</v>
      </c>
      <c r="H13" s="70">
        <f>+D13+E13+F13-G13</f>
        <v>0</v>
      </c>
      <c r="I13" s="70">
        <v>0</v>
      </c>
      <c r="J13" s="70">
        <v>0</v>
      </c>
      <c r="K13" s="70">
        <f>+I13+J13</f>
        <v>0</v>
      </c>
      <c r="L13" s="70">
        <f>+H13-K13</f>
        <v>0</v>
      </c>
    </row>
    <row r="14" spans="2:14" s="63" customFormat="1" ht="15" customHeight="1" x14ac:dyDescent="0.2">
      <c r="B14" s="69" t="s">
        <v>714</v>
      </c>
      <c r="C14" s="45" t="s">
        <v>715</v>
      </c>
      <c r="D14" s="70">
        <f>+'[1]Programa I-Adm.Gral'!$D$14</f>
        <v>2756000</v>
      </c>
      <c r="E14" s="70">
        <v>0</v>
      </c>
      <c r="F14" s="70">
        <v>0</v>
      </c>
      <c r="G14" s="70">
        <v>0</v>
      </c>
      <c r="H14" s="70">
        <f>+D14+E14+F14-G14</f>
        <v>2756000</v>
      </c>
      <c r="I14" s="71">
        <v>0</v>
      </c>
      <c r="J14" s="155">
        <f>+'[9]I TRIM 2020'!$E$56</f>
        <v>200000</v>
      </c>
      <c r="K14" s="70">
        <f>+I14+J14</f>
        <v>200000</v>
      </c>
      <c r="L14" s="70">
        <f>+H14-K14</f>
        <v>2556000</v>
      </c>
      <c r="M14" s="110">
        <v>200000</v>
      </c>
      <c r="N14" s="80">
        <f>+K14-M14</f>
        <v>0</v>
      </c>
    </row>
    <row r="15" spans="2:14" s="63" customFormat="1" ht="15" customHeight="1" x14ac:dyDescent="0.2">
      <c r="B15" s="65" t="s">
        <v>716</v>
      </c>
      <c r="C15" s="66" t="s">
        <v>717</v>
      </c>
      <c r="D15" s="67">
        <f>SUM(D16:D17)</f>
        <v>12191844.109550342</v>
      </c>
      <c r="E15" s="67">
        <f>SUM(E16:E17)</f>
        <v>0</v>
      </c>
      <c r="F15" s="67">
        <f t="shared" ref="F15:L15" si="3">SUM(F16:F17)</f>
        <v>0</v>
      </c>
      <c r="G15" s="67">
        <f t="shared" si="3"/>
        <v>0</v>
      </c>
      <c r="H15" s="67">
        <f t="shared" si="3"/>
        <v>12191844.109550342</v>
      </c>
      <c r="I15" s="67">
        <f t="shared" si="3"/>
        <v>0</v>
      </c>
      <c r="J15" s="30">
        <f t="shared" si="3"/>
        <v>1180255.3800000001</v>
      </c>
      <c r="K15" s="67">
        <f t="shared" si="3"/>
        <v>1180255.3800000001</v>
      </c>
      <c r="L15" s="67">
        <f t="shared" si="3"/>
        <v>11011588.729550343</v>
      </c>
      <c r="M15" s="110"/>
      <c r="N15" s="109"/>
    </row>
    <row r="16" spans="2:14" s="63" customFormat="1" ht="15" customHeight="1" x14ac:dyDescent="0.2">
      <c r="B16" s="69" t="s">
        <v>718</v>
      </c>
      <c r="C16" s="45" t="s">
        <v>719</v>
      </c>
      <c r="D16" s="70">
        <f>+'[1]Programa I-Adm.Gral'!$D$16</f>
        <v>8980777.7937599998</v>
      </c>
      <c r="E16" s="70">
        <v>0</v>
      </c>
      <c r="F16" s="70">
        <v>0</v>
      </c>
      <c r="G16" s="70">
        <v>0</v>
      </c>
      <c r="H16" s="70">
        <f>+D16+E16+F16-G16</f>
        <v>8980777.7937599998</v>
      </c>
      <c r="I16" s="71">
        <v>0</v>
      </c>
      <c r="J16" s="155">
        <f>+'[9]I TRIM 2020'!$E$72</f>
        <v>1180255.3800000001</v>
      </c>
      <c r="K16" s="70">
        <f>+I16+J16</f>
        <v>1180255.3800000001</v>
      </c>
      <c r="L16" s="70">
        <f>+H16-K16</f>
        <v>7800522.4137599999</v>
      </c>
      <c r="M16" s="110">
        <v>1180255.3800000001</v>
      </c>
      <c r="N16" s="80">
        <f>+K16-M16</f>
        <v>0</v>
      </c>
    </row>
    <row r="17" spans="2:14" s="63" customFormat="1" ht="15" customHeight="1" x14ac:dyDescent="0.2">
      <c r="B17" s="69" t="s">
        <v>720</v>
      </c>
      <c r="C17" s="45" t="s">
        <v>721</v>
      </c>
      <c r="D17" s="70">
        <f>+'[1]Programa I-Adm.Gral'!$D$17</f>
        <v>3211066.3157903422</v>
      </c>
      <c r="E17" s="70">
        <v>0</v>
      </c>
      <c r="F17" s="70">
        <v>0</v>
      </c>
      <c r="G17" s="70">
        <v>0</v>
      </c>
      <c r="H17" s="70">
        <f>+D17+E17+F17-G17</f>
        <v>3211066.3157903422</v>
      </c>
      <c r="I17" s="71">
        <v>0</v>
      </c>
      <c r="J17" s="155">
        <v>0</v>
      </c>
      <c r="K17" s="70">
        <f>+I17+J17</f>
        <v>0</v>
      </c>
      <c r="L17" s="70">
        <f>+H17-K17</f>
        <v>3211066.3157903422</v>
      </c>
      <c r="M17" s="110">
        <v>0</v>
      </c>
      <c r="N17" s="80">
        <f>+K17-M17</f>
        <v>0</v>
      </c>
    </row>
    <row r="18" spans="2:14" s="63" customFormat="1" ht="15" customHeight="1" x14ac:dyDescent="0.2">
      <c r="B18" s="65" t="s">
        <v>722</v>
      </c>
      <c r="C18" s="66" t="s">
        <v>723</v>
      </c>
      <c r="D18" s="67">
        <f>SUM(D19:D20)</f>
        <v>3756947.7397526102</v>
      </c>
      <c r="E18" s="67">
        <f>SUM(E19:E20)</f>
        <v>0</v>
      </c>
      <c r="F18" s="67">
        <f t="shared" ref="F18:L18" si="4">SUM(F19:F20)</f>
        <v>0</v>
      </c>
      <c r="G18" s="67">
        <f t="shared" si="4"/>
        <v>0</v>
      </c>
      <c r="H18" s="67">
        <f t="shared" si="4"/>
        <v>3756947.7397526102</v>
      </c>
      <c r="I18" s="67">
        <f t="shared" si="4"/>
        <v>0</v>
      </c>
      <c r="J18" s="30">
        <f t="shared" si="4"/>
        <v>556385.54</v>
      </c>
      <c r="K18" s="67">
        <f t="shared" si="4"/>
        <v>556385.54</v>
      </c>
      <c r="L18" s="67">
        <f t="shared" si="4"/>
        <v>3200562.1997526102</v>
      </c>
      <c r="M18" s="110"/>
    </row>
    <row r="19" spans="2:14" s="63" customFormat="1" ht="15" customHeight="1" x14ac:dyDescent="0.2">
      <c r="B19" s="69" t="s">
        <v>724</v>
      </c>
      <c r="C19" s="45" t="s">
        <v>725</v>
      </c>
      <c r="D19" s="70">
        <f>+'[1]Programa I-Adm.Gral'!$D$19</f>
        <v>3564283.7530986303</v>
      </c>
      <c r="E19" s="70">
        <v>0</v>
      </c>
      <c r="F19" s="70">
        <v>0</v>
      </c>
      <c r="G19" s="70">
        <v>0</v>
      </c>
      <c r="H19" s="70">
        <f>+D19+E19+F19-G19</f>
        <v>3564283.7530986303</v>
      </c>
      <c r="I19" s="71">
        <v>0</v>
      </c>
      <c r="J19" s="155">
        <f>+'[9]I TRIM 2020'!$E$82</f>
        <v>529178</v>
      </c>
      <c r="K19" s="70">
        <f>+I19+J19</f>
        <v>529178</v>
      </c>
      <c r="L19" s="70">
        <f>+H19-K19</f>
        <v>3035105.7530986303</v>
      </c>
      <c r="M19" s="110">
        <v>529178</v>
      </c>
      <c r="N19" s="80">
        <f>+K19-M19</f>
        <v>0</v>
      </c>
    </row>
    <row r="20" spans="2:14" s="63" customFormat="1" ht="15" customHeight="1" x14ac:dyDescent="0.2">
      <c r="B20" s="69" t="s">
        <v>726</v>
      </c>
      <c r="C20" s="45" t="s">
        <v>727</v>
      </c>
      <c r="D20" s="70">
        <f>+'[1]Programa I-Adm.Gral'!$D$20</f>
        <v>192663.98665398001</v>
      </c>
      <c r="E20" s="70">
        <v>0</v>
      </c>
      <c r="F20" s="70">
        <v>0</v>
      </c>
      <c r="G20" s="70">
        <v>0</v>
      </c>
      <c r="H20" s="70">
        <f>+D20+E20+F20-G20</f>
        <v>192663.98665398001</v>
      </c>
      <c r="I20" s="71">
        <v>0</v>
      </c>
      <c r="J20" s="155">
        <f>+'[9]I TRIM 2020'!$E$92</f>
        <v>27207.54</v>
      </c>
      <c r="K20" s="70">
        <f>+I20+J20</f>
        <v>27207.54</v>
      </c>
      <c r="L20" s="70">
        <f>+H20-K20</f>
        <v>165456.44665398001</v>
      </c>
      <c r="M20" s="110">
        <v>27207.54</v>
      </c>
      <c r="N20" s="80">
        <f>+K20-M20</f>
        <v>0</v>
      </c>
    </row>
    <row r="21" spans="2:14" s="63" customFormat="1" ht="15" customHeight="1" x14ac:dyDescent="0.2">
      <c r="B21" s="65" t="s">
        <v>728</v>
      </c>
      <c r="C21" s="66" t="s">
        <v>729</v>
      </c>
      <c r="D21" s="67">
        <f t="shared" ref="D21:L21" si="5">SUM(D22:D24)</f>
        <v>3691441.9842902571</v>
      </c>
      <c r="E21" s="67">
        <f t="shared" si="5"/>
        <v>0</v>
      </c>
      <c r="F21" s="67">
        <f t="shared" si="5"/>
        <v>0</v>
      </c>
      <c r="G21" s="67">
        <f t="shared" si="5"/>
        <v>0</v>
      </c>
      <c r="H21" s="67">
        <f t="shared" si="5"/>
        <v>3691441.9842902571</v>
      </c>
      <c r="I21" s="67">
        <f t="shared" si="5"/>
        <v>0</v>
      </c>
      <c r="J21" s="30">
        <f t="shared" si="5"/>
        <v>543196.16999999993</v>
      </c>
      <c r="K21" s="67">
        <f t="shared" si="5"/>
        <v>543196.16999999993</v>
      </c>
      <c r="L21" s="67">
        <f t="shared" si="5"/>
        <v>3148245.8142902572</v>
      </c>
      <c r="M21" s="110"/>
    </row>
    <row r="22" spans="2:14" s="63" customFormat="1" ht="15" customHeight="1" x14ac:dyDescent="0.2">
      <c r="B22" s="69" t="s">
        <v>903</v>
      </c>
      <c r="C22" s="45" t="s">
        <v>904</v>
      </c>
      <c r="D22" s="70">
        <f>+'[1]Programa I-Adm.Gral'!$D$22</f>
        <v>1957466.1044044369</v>
      </c>
      <c r="E22" s="70">
        <v>0</v>
      </c>
      <c r="F22" s="70">
        <v>0</v>
      </c>
      <c r="G22" s="70"/>
      <c r="H22" s="70">
        <f>+D22+E22+F22-G22</f>
        <v>1957466.1044044369</v>
      </c>
      <c r="I22" s="71">
        <v>0</v>
      </c>
      <c r="J22" s="155">
        <f>+'[9]I TRIM 2020'!$E$102</f>
        <v>298333.18</v>
      </c>
      <c r="K22" s="70">
        <f>+I22+J22</f>
        <v>298333.18</v>
      </c>
      <c r="L22" s="70">
        <f>+H22-K22</f>
        <v>1659132.924404437</v>
      </c>
      <c r="M22" s="110">
        <v>298333.18</v>
      </c>
      <c r="N22" s="80">
        <f>+K22-M22</f>
        <v>0</v>
      </c>
    </row>
    <row r="23" spans="2:14" s="63" customFormat="1" ht="15" customHeight="1" x14ac:dyDescent="0.2">
      <c r="B23" s="69" t="s">
        <v>730</v>
      </c>
      <c r="C23" s="45" t="s">
        <v>731</v>
      </c>
      <c r="D23" s="70">
        <f>+'[1]Programa I-Adm.Gral'!$D$23</f>
        <v>577991.95996194007</v>
      </c>
      <c r="E23" s="70">
        <v>0</v>
      </c>
      <c r="F23" s="70">
        <v>0</v>
      </c>
      <c r="G23" s="70">
        <v>0</v>
      </c>
      <c r="H23" s="70">
        <f>+D23+E23+F23-G23</f>
        <v>577991.95996194007</v>
      </c>
      <c r="I23" s="71">
        <v>0</v>
      </c>
      <c r="J23" s="155">
        <f>+'[9]I TRIM 2020'!$E$112</f>
        <v>81621</v>
      </c>
      <c r="K23" s="70">
        <f>+I23+J23</f>
        <v>81621</v>
      </c>
      <c r="L23" s="70">
        <f>+H23-K23</f>
        <v>496370.95996194007</v>
      </c>
      <c r="M23" s="110">
        <v>81621</v>
      </c>
      <c r="N23" s="80">
        <f>+K23-M23</f>
        <v>0</v>
      </c>
    </row>
    <row r="24" spans="2:14" s="63" customFormat="1" ht="15" customHeight="1" x14ac:dyDescent="0.2">
      <c r="B24" s="69" t="s">
        <v>732</v>
      </c>
      <c r="C24" s="45" t="s">
        <v>733</v>
      </c>
      <c r="D24" s="70">
        <f>+'[1]Programa I-Adm.Gral'!$D$24</f>
        <v>1155983.9199238801</v>
      </c>
      <c r="E24" s="70">
        <v>0</v>
      </c>
      <c r="F24" s="70">
        <v>0</v>
      </c>
      <c r="G24" s="70">
        <v>0</v>
      </c>
      <c r="H24" s="70">
        <f>+D24+E24+F24-G24</f>
        <v>1155983.9199238801</v>
      </c>
      <c r="I24" s="71">
        <v>0</v>
      </c>
      <c r="J24" s="155">
        <f>+'[9]I TRIM 2020'!$E$122</f>
        <v>163241.99</v>
      </c>
      <c r="K24" s="70">
        <f>+I24+J24</f>
        <v>163241.99</v>
      </c>
      <c r="L24" s="70">
        <f>+H24-K24</f>
        <v>992741.92992388015</v>
      </c>
      <c r="M24" s="110">
        <v>163241.99</v>
      </c>
      <c r="N24" s="80">
        <f>+K24-M24</f>
        <v>0</v>
      </c>
    </row>
    <row r="25" spans="2:14" s="63" customFormat="1" ht="15" customHeight="1" x14ac:dyDescent="0.2">
      <c r="B25" s="65" t="s">
        <v>734</v>
      </c>
      <c r="C25" s="66" t="s">
        <v>735</v>
      </c>
      <c r="D25" s="67">
        <f t="shared" ref="D25:L25" si="6">+D26+D28+D31+D37+D41+D43+D45+D48+D52+D54</f>
        <v>7238023.6499999994</v>
      </c>
      <c r="E25" s="67">
        <f t="shared" si="6"/>
        <v>0</v>
      </c>
      <c r="F25" s="67">
        <f t="shared" si="6"/>
        <v>0</v>
      </c>
      <c r="G25" s="67">
        <f t="shared" si="6"/>
        <v>0</v>
      </c>
      <c r="H25" s="67">
        <f t="shared" si="6"/>
        <v>7238023.6499999994</v>
      </c>
      <c r="I25" s="67">
        <f t="shared" si="6"/>
        <v>0</v>
      </c>
      <c r="J25" s="30">
        <f t="shared" si="6"/>
        <v>2638497.86</v>
      </c>
      <c r="K25" s="67">
        <f t="shared" si="6"/>
        <v>2638497.86</v>
      </c>
      <c r="L25" s="67">
        <f t="shared" si="6"/>
        <v>4599525.79</v>
      </c>
      <c r="M25" s="110"/>
    </row>
    <row r="26" spans="2:14" ht="15" hidden="1" customHeight="1" x14ac:dyDescent="0.2">
      <c r="B26" s="15" t="s">
        <v>736</v>
      </c>
      <c r="C26" s="16" t="s">
        <v>291</v>
      </c>
      <c r="D26" s="17">
        <f t="shared" ref="D26:J26" si="7">+D27</f>
        <v>0</v>
      </c>
      <c r="E26" s="17">
        <f t="shared" si="7"/>
        <v>0</v>
      </c>
      <c r="F26" s="17">
        <f t="shared" si="7"/>
        <v>0</v>
      </c>
      <c r="G26" s="17">
        <f t="shared" si="7"/>
        <v>0</v>
      </c>
      <c r="H26" s="17">
        <f t="shared" si="7"/>
        <v>0</v>
      </c>
      <c r="I26" s="17">
        <f t="shared" si="7"/>
        <v>0</v>
      </c>
      <c r="J26" s="17">
        <f t="shared" si="7"/>
        <v>0</v>
      </c>
      <c r="K26" s="20">
        <f>+I26+J26</f>
        <v>0</v>
      </c>
      <c r="L26" s="20">
        <f>+H26-K26</f>
        <v>0</v>
      </c>
      <c r="M26" s="14"/>
    </row>
    <row r="27" spans="2:14" s="63" customFormat="1" ht="15" hidden="1" customHeight="1" x14ac:dyDescent="0.2">
      <c r="B27" s="69" t="s">
        <v>737</v>
      </c>
      <c r="C27" s="45" t="s">
        <v>738</v>
      </c>
      <c r="D27" s="70">
        <v>0</v>
      </c>
      <c r="E27" s="70">
        <v>0</v>
      </c>
      <c r="F27" s="70">
        <v>0</v>
      </c>
      <c r="G27" s="70">
        <v>0</v>
      </c>
      <c r="H27" s="70">
        <f>+D27+E27+F27-G27</f>
        <v>0</v>
      </c>
      <c r="I27" s="70">
        <v>0</v>
      </c>
      <c r="J27" s="70">
        <v>0</v>
      </c>
      <c r="K27" s="70">
        <f>+I27+J27</f>
        <v>0</v>
      </c>
      <c r="L27" s="70">
        <f>+H27-K27</f>
        <v>0</v>
      </c>
    </row>
    <row r="28" spans="2:14" s="63" customFormat="1" ht="15" customHeight="1" x14ac:dyDescent="0.2">
      <c r="B28" s="65" t="s">
        <v>739</v>
      </c>
      <c r="C28" s="66" t="s">
        <v>740</v>
      </c>
      <c r="D28" s="67">
        <f>SUM(D29:D30)</f>
        <v>1250000</v>
      </c>
      <c r="E28" s="67">
        <f>SUM(E29:E30)</f>
        <v>0</v>
      </c>
      <c r="F28" s="67">
        <f t="shared" ref="F28:L28" si="8">SUM(F29:F30)</f>
        <v>0</v>
      </c>
      <c r="G28" s="67">
        <f t="shared" si="8"/>
        <v>0</v>
      </c>
      <c r="H28" s="67">
        <f t="shared" si="8"/>
        <v>1250000</v>
      </c>
      <c r="I28" s="67">
        <f t="shared" si="8"/>
        <v>0</v>
      </c>
      <c r="J28" s="30">
        <f t="shared" si="8"/>
        <v>277395.07</v>
      </c>
      <c r="K28" s="67">
        <f t="shared" si="8"/>
        <v>277395.07</v>
      </c>
      <c r="L28" s="67">
        <f t="shared" si="8"/>
        <v>972604.92999999993</v>
      </c>
      <c r="M28" s="110"/>
    </row>
    <row r="29" spans="2:14" s="63" customFormat="1" ht="15" customHeight="1" x14ac:dyDescent="0.2">
      <c r="B29" s="69" t="s">
        <v>741</v>
      </c>
      <c r="C29" s="45" t="s">
        <v>742</v>
      </c>
      <c r="D29" s="70">
        <f>+'[1]Programa I-Adm.Gral'!$D$29</f>
        <v>565000</v>
      </c>
      <c r="E29" s="70">
        <v>0</v>
      </c>
      <c r="F29" s="70">
        <v>0</v>
      </c>
      <c r="G29" s="70">
        <v>0</v>
      </c>
      <c r="H29" s="70">
        <f>+D29+E29+F29-G29</f>
        <v>565000</v>
      </c>
      <c r="I29" s="71">
        <v>0</v>
      </c>
      <c r="J29" s="155">
        <f>+'[9]I TRIM 2020'!$E$141</f>
        <v>126560</v>
      </c>
      <c r="K29" s="70">
        <f>+I29+J29</f>
        <v>126560</v>
      </c>
      <c r="L29" s="70">
        <f>+H29-K29</f>
        <v>438440</v>
      </c>
      <c r="M29" s="110">
        <v>126560</v>
      </c>
      <c r="N29" s="80">
        <f>+K29-M29</f>
        <v>0</v>
      </c>
    </row>
    <row r="30" spans="2:14" s="63" customFormat="1" ht="15" customHeight="1" x14ac:dyDescent="0.2">
      <c r="B30" s="69" t="s">
        <v>743</v>
      </c>
      <c r="C30" s="45" t="s">
        <v>744</v>
      </c>
      <c r="D30" s="70">
        <f>+'[1]Programa I-Adm.Gral'!$D$30</f>
        <v>685000</v>
      </c>
      <c r="E30" s="70">
        <v>0</v>
      </c>
      <c r="F30" s="70">
        <v>0</v>
      </c>
      <c r="G30" s="70">
        <v>0</v>
      </c>
      <c r="H30" s="70">
        <f>+D30+E30+F30-G30</f>
        <v>685000</v>
      </c>
      <c r="I30" s="71">
        <v>0</v>
      </c>
      <c r="J30" s="155">
        <f>+'[9]I TRIM 2020'!$E$155</f>
        <v>150835.07</v>
      </c>
      <c r="K30" s="70">
        <f>+I30+J30</f>
        <v>150835.07</v>
      </c>
      <c r="L30" s="70">
        <f>+H30-K30</f>
        <v>534164.92999999993</v>
      </c>
      <c r="M30" s="110">
        <v>150835.07</v>
      </c>
      <c r="N30" s="80">
        <f>+K30-M30</f>
        <v>0</v>
      </c>
    </row>
    <row r="31" spans="2:14" s="63" customFormat="1" ht="15" customHeight="1" x14ac:dyDescent="0.2">
      <c r="B31" s="65" t="s">
        <v>745</v>
      </c>
      <c r="C31" s="66" t="s">
        <v>746</v>
      </c>
      <c r="D31" s="67">
        <f>SUM(D32:D36)</f>
        <v>1850000</v>
      </c>
      <c r="E31" s="67">
        <f>SUM(E32:E36)</f>
        <v>0</v>
      </c>
      <c r="F31" s="67">
        <f t="shared" ref="F31:L31" si="9">SUM(F32:F36)</f>
        <v>0</v>
      </c>
      <c r="G31" s="67">
        <f t="shared" si="9"/>
        <v>0</v>
      </c>
      <c r="H31" s="67">
        <f t="shared" si="9"/>
        <v>1850000</v>
      </c>
      <c r="I31" s="67">
        <f t="shared" si="9"/>
        <v>0</v>
      </c>
      <c r="J31" s="30">
        <f t="shared" si="9"/>
        <v>495266.2</v>
      </c>
      <c r="K31" s="67">
        <f t="shared" si="9"/>
        <v>495266.2</v>
      </c>
      <c r="L31" s="67">
        <f t="shared" si="9"/>
        <v>1354733.8</v>
      </c>
      <c r="M31" s="110"/>
    </row>
    <row r="32" spans="2:14" s="63" customFormat="1" ht="15" customHeight="1" x14ac:dyDescent="0.2">
      <c r="B32" s="69" t="s">
        <v>747</v>
      </c>
      <c r="C32" s="45" t="s">
        <v>748</v>
      </c>
      <c r="D32" s="70">
        <f>+'[1]Programa I-Adm.Gral'!$D$32</f>
        <v>100000</v>
      </c>
      <c r="E32" s="70">
        <v>0</v>
      </c>
      <c r="F32" s="70">
        <v>0</v>
      </c>
      <c r="G32" s="70">
        <v>0</v>
      </c>
      <c r="H32" s="70">
        <f>+D32+E32+F32-G32</f>
        <v>100000</v>
      </c>
      <c r="I32" s="71">
        <v>0</v>
      </c>
      <c r="J32" s="155">
        <v>0</v>
      </c>
      <c r="K32" s="70">
        <f>+I32+J32</f>
        <v>0</v>
      </c>
      <c r="L32" s="70">
        <f>+H32-K32</f>
        <v>100000</v>
      </c>
      <c r="M32" s="110">
        <v>0</v>
      </c>
      <c r="N32" s="80">
        <f>+K32-M32</f>
        <v>0</v>
      </c>
    </row>
    <row r="33" spans="2:14" s="63" customFormat="1" ht="15" customHeight="1" x14ac:dyDescent="0.2">
      <c r="B33" s="69" t="s">
        <v>906</v>
      </c>
      <c r="C33" s="45" t="s">
        <v>907</v>
      </c>
      <c r="D33" s="70">
        <f>+'[1]Programa I-Adm.Gral'!$D$33</f>
        <v>50000</v>
      </c>
      <c r="E33" s="70">
        <v>0</v>
      </c>
      <c r="F33" s="70">
        <v>0</v>
      </c>
      <c r="G33" s="70">
        <v>0</v>
      </c>
      <c r="H33" s="70">
        <f>+D33+E33+F33-G33</f>
        <v>50000</v>
      </c>
      <c r="I33" s="71">
        <v>0</v>
      </c>
      <c r="J33" s="155">
        <v>0</v>
      </c>
      <c r="K33" s="70">
        <f>+I33+J33</f>
        <v>0</v>
      </c>
      <c r="L33" s="70">
        <f>+H33-K33</f>
        <v>50000</v>
      </c>
      <c r="M33" s="110">
        <v>0</v>
      </c>
      <c r="N33" s="80">
        <f>+K33-M33</f>
        <v>0</v>
      </c>
    </row>
    <row r="34" spans="2:14" s="63" customFormat="1" ht="15" customHeight="1" x14ac:dyDescent="0.2">
      <c r="B34" s="69" t="s">
        <v>749</v>
      </c>
      <c r="C34" s="45" t="s">
        <v>750</v>
      </c>
      <c r="D34" s="70">
        <f>+'[1]Programa I-Adm.Gral'!$D$34</f>
        <v>100000</v>
      </c>
      <c r="E34" s="70">
        <v>0</v>
      </c>
      <c r="F34" s="70">
        <v>0</v>
      </c>
      <c r="G34" s="70">
        <v>0</v>
      </c>
      <c r="H34" s="70">
        <f>+D34+E34+F34-G34</f>
        <v>100000</v>
      </c>
      <c r="I34" s="71">
        <v>0</v>
      </c>
      <c r="J34" s="155">
        <f>+'[9]I TRIM 2020'!$E$164</f>
        <v>2200</v>
      </c>
      <c r="K34" s="70">
        <f>+I34+J34</f>
        <v>2200</v>
      </c>
      <c r="L34" s="70">
        <f>+H34-K34</f>
        <v>97800</v>
      </c>
      <c r="M34" s="110">
        <v>2200</v>
      </c>
      <c r="N34" s="80">
        <f>+K34-M34</f>
        <v>0</v>
      </c>
    </row>
    <row r="35" spans="2:14" s="63" customFormat="1" ht="15" hidden="1" customHeight="1" x14ac:dyDescent="0.2">
      <c r="B35" s="69" t="s">
        <v>751</v>
      </c>
      <c r="C35" s="45" t="s">
        <v>752</v>
      </c>
      <c r="D35" s="70">
        <v>0</v>
      </c>
      <c r="E35" s="70">
        <v>0</v>
      </c>
      <c r="F35" s="70">
        <v>0</v>
      </c>
      <c r="G35" s="70">
        <v>0</v>
      </c>
      <c r="H35" s="70">
        <f>+D35+E35+F35-G35</f>
        <v>0</v>
      </c>
      <c r="I35" s="70">
        <v>0</v>
      </c>
      <c r="J35" s="70">
        <v>0</v>
      </c>
      <c r="K35" s="70">
        <f>+I35+J35</f>
        <v>0</v>
      </c>
      <c r="L35" s="70">
        <f>+H35-K35</f>
        <v>0</v>
      </c>
    </row>
    <row r="36" spans="2:14" s="63" customFormat="1" ht="15" customHeight="1" x14ac:dyDescent="0.2">
      <c r="B36" s="69" t="s">
        <v>893</v>
      </c>
      <c r="C36" s="45" t="s">
        <v>894</v>
      </c>
      <c r="D36" s="70">
        <f>+'[1]Programa I-Adm.Gral'!$D$36</f>
        <v>1600000</v>
      </c>
      <c r="E36" s="70">
        <v>0</v>
      </c>
      <c r="F36" s="70">
        <v>0</v>
      </c>
      <c r="G36" s="70">
        <v>0</v>
      </c>
      <c r="H36" s="70">
        <f>+D36+E36+F36-G36</f>
        <v>1600000</v>
      </c>
      <c r="I36" s="71">
        <v>0</v>
      </c>
      <c r="J36" s="155">
        <f>+'[7]Comisiones Bancarias'!$D$27+'[7]Comisiones Bancarias'!$D$268+[10]Resumen!$F$64</f>
        <v>493066.2</v>
      </c>
      <c r="K36" s="70">
        <f>+I36+J36</f>
        <v>493066.2</v>
      </c>
      <c r="L36" s="70">
        <f>+H36-K36</f>
        <v>1106933.8</v>
      </c>
      <c r="M36" s="110"/>
    </row>
    <row r="37" spans="2:14" s="63" customFormat="1" ht="15" customHeight="1" x14ac:dyDescent="0.2">
      <c r="B37" s="65" t="s">
        <v>753</v>
      </c>
      <c r="C37" s="66" t="s">
        <v>754</v>
      </c>
      <c r="D37" s="67">
        <f>SUM(D38:D40)</f>
        <v>1275000</v>
      </c>
      <c r="E37" s="67">
        <f>SUM(E38:E40)</f>
        <v>0</v>
      </c>
      <c r="F37" s="67">
        <f t="shared" ref="F37:L37" si="10">SUM(F38:F40)</f>
        <v>0</v>
      </c>
      <c r="G37" s="67">
        <f t="shared" si="10"/>
        <v>0</v>
      </c>
      <c r="H37" s="67">
        <f t="shared" si="10"/>
        <v>1275000</v>
      </c>
      <c r="I37" s="67">
        <f t="shared" si="10"/>
        <v>0</v>
      </c>
      <c r="J37" s="67">
        <f t="shared" si="10"/>
        <v>129450</v>
      </c>
      <c r="K37" s="67">
        <f t="shared" si="10"/>
        <v>129450</v>
      </c>
      <c r="L37" s="67">
        <f t="shared" si="10"/>
        <v>1145550</v>
      </c>
      <c r="M37" s="110"/>
    </row>
    <row r="38" spans="2:14" s="63" customFormat="1" ht="15" customHeight="1" x14ac:dyDescent="0.2">
      <c r="B38" s="69" t="s">
        <v>755</v>
      </c>
      <c r="C38" s="45" t="s">
        <v>756</v>
      </c>
      <c r="D38" s="70">
        <f>+'[1]Programa I-Adm.Gral'!$D$38</f>
        <v>625000</v>
      </c>
      <c r="E38" s="70">
        <v>0</v>
      </c>
      <c r="F38" s="70">
        <v>0</v>
      </c>
      <c r="G38" s="70">
        <v>0</v>
      </c>
      <c r="H38" s="70">
        <f>+D38+E38+F38-G38</f>
        <v>625000</v>
      </c>
      <c r="I38" s="71">
        <v>0</v>
      </c>
      <c r="J38" s="155">
        <f>+'[9]I TRIM 2020'!$E$175</f>
        <v>19450</v>
      </c>
      <c r="K38" s="70">
        <f>+I38+J38</f>
        <v>19450</v>
      </c>
      <c r="L38" s="70">
        <f>+H38-K38</f>
        <v>605550</v>
      </c>
      <c r="M38" s="110">
        <v>19450</v>
      </c>
      <c r="N38" s="80">
        <f>+K38-M38</f>
        <v>0</v>
      </c>
    </row>
    <row r="39" spans="2:14" s="63" customFormat="1" ht="15" customHeight="1" x14ac:dyDescent="0.2">
      <c r="B39" s="69" t="s">
        <v>924</v>
      </c>
      <c r="C39" s="45" t="s">
        <v>925</v>
      </c>
      <c r="D39" s="70">
        <f>+'[1]Programa I-Adm.Gral'!$D$39</f>
        <v>650000</v>
      </c>
      <c r="E39" s="70">
        <v>0</v>
      </c>
      <c r="F39" s="70">
        <v>0</v>
      </c>
      <c r="G39" s="70">
        <v>0</v>
      </c>
      <c r="H39" s="70">
        <f>+D39+E39+F39-G39</f>
        <v>650000</v>
      </c>
      <c r="I39" s="71">
        <v>0</v>
      </c>
      <c r="J39" s="155">
        <f>+'[9]I TRIM 2020'!$E$194</f>
        <v>110000</v>
      </c>
      <c r="K39" s="70">
        <f>+I39+J39</f>
        <v>110000</v>
      </c>
      <c r="L39" s="70">
        <f>+H39-K39</f>
        <v>540000</v>
      </c>
      <c r="M39" s="110">
        <v>110000</v>
      </c>
      <c r="N39" s="80">
        <f>+K39-M39</f>
        <v>0</v>
      </c>
    </row>
    <row r="40" spans="2:14" s="63" customFormat="1" ht="15" hidden="1" customHeight="1" x14ac:dyDescent="0.2">
      <c r="B40" s="69" t="s">
        <v>757</v>
      </c>
      <c r="C40" s="45" t="s">
        <v>758</v>
      </c>
      <c r="D40" s="70">
        <v>0</v>
      </c>
      <c r="E40" s="70">
        <v>0</v>
      </c>
      <c r="F40" s="70">
        <v>0</v>
      </c>
      <c r="G40" s="70">
        <v>0</v>
      </c>
      <c r="H40" s="70">
        <f>+D40+E40+F40-G40</f>
        <v>0</v>
      </c>
      <c r="I40" s="70">
        <v>0</v>
      </c>
      <c r="J40" s="70">
        <v>0</v>
      </c>
      <c r="K40" s="70">
        <f>+I40+J40</f>
        <v>0</v>
      </c>
      <c r="L40" s="70">
        <f>+H40-K40</f>
        <v>0</v>
      </c>
    </row>
    <row r="41" spans="2:14" s="63" customFormat="1" ht="15" customHeight="1" x14ac:dyDescent="0.2">
      <c r="B41" s="65" t="s">
        <v>873</v>
      </c>
      <c r="C41" s="66" t="s">
        <v>921</v>
      </c>
      <c r="D41" s="67">
        <f t="shared" ref="D41:L43" si="11">+D42</f>
        <v>175000</v>
      </c>
      <c r="E41" s="67">
        <f t="shared" si="11"/>
        <v>0</v>
      </c>
      <c r="F41" s="67">
        <f t="shared" si="11"/>
        <v>0</v>
      </c>
      <c r="G41" s="67">
        <f t="shared" si="11"/>
        <v>0</v>
      </c>
      <c r="H41" s="67">
        <f t="shared" si="11"/>
        <v>175000</v>
      </c>
      <c r="I41" s="67">
        <f t="shared" si="11"/>
        <v>0</v>
      </c>
      <c r="J41" s="67">
        <f t="shared" si="11"/>
        <v>15785</v>
      </c>
      <c r="K41" s="67">
        <f t="shared" si="11"/>
        <v>15785</v>
      </c>
      <c r="L41" s="67">
        <f t="shared" si="11"/>
        <v>159215</v>
      </c>
      <c r="M41" s="110"/>
    </row>
    <row r="42" spans="2:14" s="63" customFormat="1" ht="15" customHeight="1" x14ac:dyDescent="0.2">
      <c r="B42" s="69" t="s">
        <v>922</v>
      </c>
      <c r="C42" s="45" t="s">
        <v>923</v>
      </c>
      <c r="D42" s="70">
        <f>+'[1]Programa I-Adm.Gral'!$D$42</f>
        <v>175000</v>
      </c>
      <c r="E42" s="70">
        <v>0</v>
      </c>
      <c r="F42" s="70">
        <v>0</v>
      </c>
      <c r="G42" s="70">
        <v>0</v>
      </c>
      <c r="H42" s="70">
        <f>+D42+E42+F42-G42</f>
        <v>175000</v>
      </c>
      <c r="I42" s="71">
        <v>0</v>
      </c>
      <c r="J42" s="155">
        <f>+'[9]I TRIM 2020'!$E$205</f>
        <v>15785</v>
      </c>
      <c r="K42" s="70">
        <f>+I42+J42</f>
        <v>15785</v>
      </c>
      <c r="L42" s="70">
        <f>+H42-K42</f>
        <v>159215</v>
      </c>
      <c r="M42" s="110">
        <v>15785</v>
      </c>
      <c r="N42" s="80">
        <f>+K42-M42</f>
        <v>0</v>
      </c>
    </row>
    <row r="43" spans="2:14" s="63" customFormat="1" ht="15" customHeight="1" x14ac:dyDescent="0.2">
      <c r="B43" s="65" t="s">
        <v>759</v>
      </c>
      <c r="C43" s="66" t="s">
        <v>760</v>
      </c>
      <c r="D43" s="67">
        <f t="shared" si="11"/>
        <v>1541311.89</v>
      </c>
      <c r="E43" s="67">
        <f t="shared" si="11"/>
        <v>0</v>
      </c>
      <c r="F43" s="67">
        <f t="shared" si="11"/>
        <v>0</v>
      </c>
      <c r="G43" s="67">
        <f t="shared" si="11"/>
        <v>0</v>
      </c>
      <c r="H43" s="67">
        <f t="shared" si="11"/>
        <v>1541311.89</v>
      </c>
      <c r="I43" s="67">
        <f t="shared" si="11"/>
        <v>0</v>
      </c>
      <c r="J43" s="67">
        <f t="shared" si="11"/>
        <v>1137531.5899999999</v>
      </c>
      <c r="K43" s="67">
        <f t="shared" si="11"/>
        <v>1137531.5899999999</v>
      </c>
      <c r="L43" s="67">
        <f t="shared" si="11"/>
        <v>403780.30000000005</v>
      </c>
      <c r="M43" s="110"/>
    </row>
    <row r="44" spans="2:14" s="63" customFormat="1" ht="15" customHeight="1" x14ac:dyDescent="0.2">
      <c r="B44" s="69" t="s">
        <v>761</v>
      </c>
      <c r="C44" s="45" t="s">
        <v>762</v>
      </c>
      <c r="D44" s="70">
        <f>+'[1]Programa I-Adm.Gral'!$D$44</f>
        <v>1541311.89</v>
      </c>
      <c r="E44" s="70">
        <v>0</v>
      </c>
      <c r="F44" s="70">
        <v>0</v>
      </c>
      <c r="G44" s="70">
        <v>0</v>
      </c>
      <c r="H44" s="70">
        <f>+D44+E44+F44-G44</f>
        <v>1541311.89</v>
      </c>
      <c r="I44" s="71">
        <v>0</v>
      </c>
      <c r="J44" s="155">
        <f>+'[9]I TRIM 2020'!$E$215</f>
        <v>1137531.5899999999</v>
      </c>
      <c r="K44" s="70">
        <f>+I44+J44</f>
        <v>1137531.5899999999</v>
      </c>
      <c r="L44" s="70">
        <f>+H44-K44</f>
        <v>403780.30000000005</v>
      </c>
      <c r="M44" s="110">
        <v>1137531.5899999999</v>
      </c>
      <c r="N44" s="80">
        <f>+K44-M44</f>
        <v>0</v>
      </c>
    </row>
    <row r="45" spans="2:14" s="63" customFormat="1" ht="15" customHeight="1" x14ac:dyDescent="0.2">
      <c r="B45" s="65" t="s">
        <v>763</v>
      </c>
      <c r="C45" s="66" t="s">
        <v>764</v>
      </c>
      <c r="D45" s="67">
        <f>SUM(D46:D47)</f>
        <v>350000</v>
      </c>
      <c r="E45" s="67">
        <f t="shared" ref="E45:L45" si="12">SUM(E46:E47)</f>
        <v>0</v>
      </c>
      <c r="F45" s="67">
        <f t="shared" si="12"/>
        <v>0</v>
      </c>
      <c r="G45" s="67">
        <f t="shared" si="12"/>
        <v>0</v>
      </c>
      <c r="H45" s="67">
        <f t="shared" si="12"/>
        <v>350000</v>
      </c>
      <c r="I45" s="67">
        <f t="shared" si="12"/>
        <v>0</v>
      </c>
      <c r="J45" s="67">
        <f t="shared" si="12"/>
        <v>8070</v>
      </c>
      <c r="K45" s="67">
        <f t="shared" si="12"/>
        <v>8070</v>
      </c>
      <c r="L45" s="67">
        <f t="shared" si="12"/>
        <v>341930</v>
      </c>
      <c r="M45" s="110"/>
    </row>
    <row r="46" spans="2:14" s="63" customFormat="1" ht="15" customHeight="1" x14ac:dyDescent="0.2">
      <c r="B46" s="69" t="s">
        <v>765</v>
      </c>
      <c r="C46" s="45" t="s">
        <v>766</v>
      </c>
      <c r="D46" s="70">
        <f>+'[1]Programa I-Adm.Gral'!$D$46</f>
        <v>150000</v>
      </c>
      <c r="E46" s="70">
        <v>0</v>
      </c>
      <c r="F46" s="70">
        <v>0</v>
      </c>
      <c r="G46" s="70">
        <v>0</v>
      </c>
      <c r="H46" s="70">
        <f>+D46+E46+F46-G46</f>
        <v>150000</v>
      </c>
      <c r="I46" s="71">
        <v>0</v>
      </c>
      <c r="J46" s="155">
        <v>0</v>
      </c>
      <c r="K46" s="70">
        <f>+I46+J46</f>
        <v>0</v>
      </c>
      <c r="L46" s="70">
        <f>+H46-K46</f>
        <v>150000</v>
      </c>
      <c r="M46" s="110">
        <v>0</v>
      </c>
      <c r="N46" s="80">
        <f>+K46-M46</f>
        <v>0</v>
      </c>
    </row>
    <row r="47" spans="2:14" s="63" customFormat="1" ht="15" customHeight="1" x14ac:dyDescent="0.2">
      <c r="B47" s="69" t="s">
        <v>881</v>
      </c>
      <c r="C47" s="45" t="s">
        <v>882</v>
      </c>
      <c r="D47" s="70">
        <f>+'[1]Programa I-Adm.Gral'!$D$47</f>
        <v>200000</v>
      </c>
      <c r="E47" s="70">
        <v>0</v>
      </c>
      <c r="F47" s="70">
        <v>0</v>
      </c>
      <c r="G47" s="70">
        <v>0</v>
      </c>
      <c r="H47" s="70">
        <f>+D47+E47+F47-G47</f>
        <v>200000</v>
      </c>
      <c r="I47" s="71">
        <v>0</v>
      </c>
      <c r="J47" s="155">
        <f>+'[9]I TRIM 2020'!$E$224</f>
        <v>8070</v>
      </c>
      <c r="K47" s="70">
        <f>+I47+J47</f>
        <v>8070</v>
      </c>
      <c r="L47" s="70">
        <f>+H47-K47</f>
        <v>191930</v>
      </c>
      <c r="M47" s="110">
        <v>8070</v>
      </c>
      <c r="N47" s="80">
        <f>+K47-M47</f>
        <v>0</v>
      </c>
    </row>
    <row r="48" spans="2:14" s="63" customFormat="1" ht="15" customHeight="1" x14ac:dyDescent="0.2">
      <c r="B48" s="65" t="s">
        <v>767</v>
      </c>
      <c r="C48" s="66" t="s">
        <v>768</v>
      </c>
      <c r="D48" s="67">
        <f>SUM(D49:D51)</f>
        <v>796711.76</v>
      </c>
      <c r="E48" s="67">
        <f>SUM(E49:E51)</f>
        <v>0</v>
      </c>
      <c r="F48" s="67">
        <f t="shared" ref="F48:L48" si="13">SUM(F49:F51)</f>
        <v>0</v>
      </c>
      <c r="G48" s="67">
        <f t="shared" si="13"/>
        <v>0</v>
      </c>
      <c r="H48" s="67">
        <f t="shared" si="13"/>
        <v>796711.76</v>
      </c>
      <c r="I48" s="67">
        <f t="shared" si="13"/>
        <v>0</v>
      </c>
      <c r="J48" s="30">
        <f t="shared" si="13"/>
        <v>575000</v>
      </c>
      <c r="K48" s="67">
        <f t="shared" si="13"/>
        <v>575000</v>
      </c>
      <c r="L48" s="67">
        <f t="shared" si="13"/>
        <v>221711.76</v>
      </c>
      <c r="M48" s="110"/>
    </row>
    <row r="49" spans="2:14" s="63" customFormat="1" ht="15" customHeight="1" x14ac:dyDescent="0.2">
      <c r="B49" s="69" t="s">
        <v>883</v>
      </c>
      <c r="C49" s="45" t="s">
        <v>931</v>
      </c>
      <c r="D49" s="70">
        <f>+'[1]Programa I-Adm.Gral'!$D$49</f>
        <v>100000</v>
      </c>
      <c r="E49" s="70">
        <v>0</v>
      </c>
      <c r="F49" s="70">
        <v>0</v>
      </c>
      <c r="G49" s="70">
        <v>0</v>
      </c>
      <c r="H49" s="70">
        <f>+D49+E49+F49-G49</f>
        <v>100000</v>
      </c>
      <c r="I49" s="71">
        <v>0</v>
      </c>
      <c r="J49" s="155">
        <v>0</v>
      </c>
      <c r="K49" s="70">
        <f t="shared" ref="K49:K56" si="14">+I49+J49</f>
        <v>0</v>
      </c>
      <c r="L49" s="70">
        <f t="shared" ref="L49:L56" si="15">+H49-K49</f>
        <v>100000</v>
      </c>
      <c r="M49" s="110"/>
      <c r="N49" s="80">
        <f>+K49-M49</f>
        <v>0</v>
      </c>
    </row>
    <row r="50" spans="2:14" s="63" customFormat="1" ht="15" customHeight="1" x14ac:dyDescent="0.2">
      <c r="B50" s="69" t="s">
        <v>985</v>
      </c>
      <c r="C50" s="45" t="s">
        <v>986</v>
      </c>
      <c r="D50" s="70">
        <f>+'[1]Programa I-Adm.Gral'!$D$50</f>
        <v>96711.76</v>
      </c>
      <c r="E50" s="70">
        <v>0</v>
      </c>
      <c r="F50" s="70">
        <v>0</v>
      </c>
      <c r="G50" s="70">
        <v>0</v>
      </c>
      <c r="H50" s="70">
        <f>+D50+E50+F50-G50</f>
        <v>96711.76</v>
      </c>
      <c r="I50" s="71">
        <v>0</v>
      </c>
      <c r="J50" s="155">
        <v>0</v>
      </c>
      <c r="K50" s="70">
        <f t="shared" si="14"/>
        <v>0</v>
      </c>
      <c r="L50" s="70">
        <f t="shared" si="15"/>
        <v>96711.76</v>
      </c>
      <c r="M50" s="110"/>
      <c r="N50" s="80">
        <f>+K50-M50</f>
        <v>0</v>
      </c>
    </row>
    <row r="51" spans="2:14" s="63" customFormat="1" ht="15" customHeight="1" x14ac:dyDescent="0.2">
      <c r="B51" s="45" t="s">
        <v>771</v>
      </c>
      <c r="C51" s="45" t="s">
        <v>772</v>
      </c>
      <c r="D51" s="70">
        <f>+'[1]Programa I-Adm.Gral'!$D$51</f>
        <v>600000</v>
      </c>
      <c r="E51" s="70">
        <v>0</v>
      </c>
      <c r="F51" s="70">
        <v>0</v>
      </c>
      <c r="G51" s="70">
        <v>0</v>
      </c>
      <c r="H51" s="70">
        <f>+D51+E51+F51-G51</f>
        <v>600000</v>
      </c>
      <c r="I51" s="71">
        <v>0</v>
      </c>
      <c r="J51" s="155">
        <f>+'[9]I TRIM 2020'!$E$234</f>
        <v>575000</v>
      </c>
      <c r="K51" s="70">
        <f t="shared" si="14"/>
        <v>575000</v>
      </c>
      <c r="L51" s="70">
        <f t="shared" si="15"/>
        <v>25000</v>
      </c>
      <c r="M51" s="110">
        <v>575000</v>
      </c>
      <c r="N51" s="80">
        <f>+K51-M51</f>
        <v>0</v>
      </c>
    </row>
    <row r="52" spans="2:14" ht="15" hidden="1" customHeight="1" x14ac:dyDescent="0.2">
      <c r="B52" s="15" t="s">
        <v>773</v>
      </c>
      <c r="C52" s="16" t="s">
        <v>774</v>
      </c>
      <c r="D52" s="17">
        <f t="shared" ref="D52:J52" si="16">+D53</f>
        <v>0</v>
      </c>
      <c r="E52" s="17">
        <f t="shared" si="16"/>
        <v>0</v>
      </c>
      <c r="F52" s="17">
        <f t="shared" si="16"/>
        <v>0</v>
      </c>
      <c r="G52" s="17">
        <f t="shared" si="16"/>
        <v>0</v>
      </c>
      <c r="H52" s="17">
        <f t="shared" si="16"/>
        <v>0</v>
      </c>
      <c r="I52" s="17">
        <f t="shared" si="16"/>
        <v>0</v>
      </c>
      <c r="J52" s="17">
        <f t="shared" si="16"/>
        <v>0</v>
      </c>
      <c r="K52" s="20">
        <f t="shared" si="14"/>
        <v>0</v>
      </c>
      <c r="L52" s="20">
        <f t="shared" si="15"/>
        <v>0</v>
      </c>
      <c r="M52" s="14"/>
    </row>
    <row r="53" spans="2:14" s="63" customFormat="1" ht="15" hidden="1" customHeight="1" x14ac:dyDescent="0.2">
      <c r="B53" s="69" t="s">
        <v>775</v>
      </c>
      <c r="C53" s="45" t="s">
        <v>776</v>
      </c>
      <c r="D53" s="70">
        <v>0</v>
      </c>
      <c r="E53" s="70">
        <v>0</v>
      </c>
      <c r="F53" s="70">
        <v>0</v>
      </c>
      <c r="G53" s="70">
        <v>0</v>
      </c>
      <c r="H53" s="70">
        <f>+D53+E53+F53-G53</f>
        <v>0</v>
      </c>
      <c r="I53" s="70">
        <v>0</v>
      </c>
      <c r="J53" s="70">
        <v>0</v>
      </c>
      <c r="K53" s="70">
        <f t="shared" si="14"/>
        <v>0</v>
      </c>
      <c r="L53" s="70">
        <f t="shared" si="15"/>
        <v>0</v>
      </c>
    </row>
    <row r="54" spans="2:14" ht="15" hidden="1" customHeight="1" x14ac:dyDescent="0.2">
      <c r="B54" s="15" t="s">
        <v>777</v>
      </c>
      <c r="C54" s="16" t="s">
        <v>778</v>
      </c>
      <c r="D54" s="17">
        <f t="shared" ref="D54:J54" si="17">SUM(D55:D56)</f>
        <v>0</v>
      </c>
      <c r="E54" s="17">
        <f t="shared" si="17"/>
        <v>0</v>
      </c>
      <c r="F54" s="17">
        <f t="shared" si="17"/>
        <v>0</v>
      </c>
      <c r="G54" s="17">
        <f t="shared" si="17"/>
        <v>0</v>
      </c>
      <c r="H54" s="17">
        <f t="shared" si="17"/>
        <v>0</v>
      </c>
      <c r="I54" s="17">
        <f t="shared" si="17"/>
        <v>0</v>
      </c>
      <c r="J54" s="17">
        <f t="shared" si="17"/>
        <v>0</v>
      </c>
      <c r="K54" s="20">
        <f t="shared" si="14"/>
        <v>0</v>
      </c>
      <c r="L54" s="20">
        <f t="shared" si="15"/>
        <v>0</v>
      </c>
      <c r="M54" s="14"/>
    </row>
    <row r="55" spans="2:14" s="63" customFormat="1" ht="15" hidden="1" customHeight="1" x14ac:dyDescent="0.2">
      <c r="B55" s="69" t="s">
        <v>779</v>
      </c>
      <c r="C55" s="45" t="s">
        <v>780</v>
      </c>
      <c r="D55" s="70">
        <v>0</v>
      </c>
      <c r="E55" s="70">
        <v>0</v>
      </c>
      <c r="F55" s="70">
        <v>0</v>
      </c>
      <c r="G55" s="70">
        <v>0</v>
      </c>
      <c r="H55" s="70">
        <f>+D55+E55+F55-G55</f>
        <v>0</v>
      </c>
      <c r="I55" s="70">
        <v>0</v>
      </c>
      <c r="J55" s="70">
        <v>0</v>
      </c>
      <c r="K55" s="70">
        <f t="shared" si="14"/>
        <v>0</v>
      </c>
      <c r="L55" s="70">
        <f t="shared" si="15"/>
        <v>0</v>
      </c>
    </row>
    <row r="56" spans="2:14" s="63" customFormat="1" ht="15" hidden="1" customHeight="1" x14ac:dyDescent="0.2">
      <c r="B56" s="69" t="s">
        <v>781</v>
      </c>
      <c r="C56" s="45" t="s">
        <v>782</v>
      </c>
      <c r="D56" s="70">
        <v>0</v>
      </c>
      <c r="E56" s="70">
        <v>0</v>
      </c>
      <c r="F56" s="70">
        <v>0</v>
      </c>
      <c r="G56" s="70">
        <v>0</v>
      </c>
      <c r="H56" s="70">
        <f>+D56+E56+F56-G56</f>
        <v>0</v>
      </c>
      <c r="I56" s="70">
        <v>0</v>
      </c>
      <c r="J56" s="70">
        <v>0</v>
      </c>
      <c r="K56" s="70">
        <f t="shared" si="14"/>
        <v>0</v>
      </c>
      <c r="L56" s="70">
        <f t="shared" si="15"/>
        <v>0</v>
      </c>
    </row>
    <row r="57" spans="2:14" s="63" customFormat="1" ht="15" customHeight="1" x14ac:dyDescent="0.2">
      <c r="B57" s="65" t="s">
        <v>783</v>
      </c>
      <c r="C57" s="66" t="s">
        <v>784</v>
      </c>
      <c r="D57" s="67">
        <f t="shared" ref="D57:L57" si="18">+D58+D62+D68+D71</f>
        <v>1482000</v>
      </c>
      <c r="E57" s="67">
        <f t="shared" si="18"/>
        <v>0</v>
      </c>
      <c r="F57" s="67">
        <f t="shared" si="18"/>
        <v>0</v>
      </c>
      <c r="G57" s="67">
        <f t="shared" si="18"/>
        <v>0</v>
      </c>
      <c r="H57" s="67">
        <f t="shared" si="18"/>
        <v>1482000</v>
      </c>
      <c r="I57" s="67">
        <f t="shared" si="18"/>
        <v>0</v>
      </c>
      <c r="J57" s="67">
        <f t="shared" si="18"/>
        <v>128130.65</v>
      </c>
      <c r="K57" s="67">
        <f t="shared" si="18"/>
        <v>128130.65</v>
      </c>
      <c r="L57" s="67">
        <f t="shared" si="18"/>
        <v>1353869.35</v>
      </c>
      <c r="M57" s="110"/>
    </row>
    <row r="58" spans="2:14" s="63" customFormat="1" ht="15" customHeight="1" x14ac:dyDescent="0.2">
      <c r="B58" s="65" t="s">
        <v>785</v>
      </c>
      <c r="C58" s="66" t="s">
        <v>786</v>
      </c>
      <c r="D58" s="67">
        <f>SUM(D59:D61)</f>
        <v>150000</v>
      </c>
      <c r="E58" s="67">
        <f>SUM(E59:E61)</f>
        <v>0</v>
      </c>
      <c r="F58" s="67">
        <f t="shared" ref="F58:L58" si="19">SUM(F59:F61)</f>
        <v>0</v>
      </c>
      <c r="G58" s="67">
        <f t="shared" si="19"/>
        <v>0</v>
      </c>
      <c r="H58" s="67">
        <f t="shared" si="19"/>
        <v>150000</v>
      </c>
      <c r="I58" s="67">
        <f t="shared" si="19"/>
        <v>0</v>
      </c>
      <c r="J58" s="67">
        <f t="shared" si="19"/>
        <v>0</v>
      </c>
      <c r="K58" s="67">
        <f t="shared" si="19"/>
        <v>0</v>
      </c>
      <c r="L58" s="67">
        <f t="shared" si="19"/>
        <v>150000</v>
      </c>
      <c r="M58" s="110"/>
    </row>
    <row r="59" spans="2:14" s="63" customFormat="1" ht="15" hidden="1" customHeight="1" x14ac:dyDescent="0.2">
      <c r="B59" s="69" t="s">
        <v>787</v>
      </c>
      <c r="C59" s="45" t="s">
        <v>788</v>
      </c>
      <c r="D59" s="70">
        <v>0</v>
      </c>
      <c r="E59" s="70">
        <v>0</v>
      </c>
      <c r="F59" s="70">
        <v>0</v>
      </c>
      <c r="G59" s="70">
        <v>0</v>
      </c>
      <c r="H59" s="70">
        <f>+D59+E59+F59-G59</f>
        <v>0</v>
      </c>
      <c r="I59" s="70">
        <v>0</v>
      </c>
      <c r="J59" s="70">
        <v>0</v>
      </c>
      <c r="K59" s="70">
        <f>+I59+J59</f>
        <v>0</v>
      </c>
      <c r="L59" s="70">
        <f>+H59-K59</f>
        <v>0</v>
      </c>
    </row>
    <row r="60" spans="2:14" s="63" customFormat="1" ht="15" customHeight="1" x14ac:dyDescent="0.2">
      <c r="B60" s="69" t="s">
        <v>789</v>
      </c>
      <c r="C60" s="45" t="s">
        <v>790</v>
      </c>
      <c r="D60" s="70">
        <f>+'[1]Programa I-Adm.Gral'!$D$60</f>
        <v>150000</v>
      </c>
      <c r="E60" s="70">
        <v>0</v>
      </c>
      <c r="F60" s="70">
        <v>0</v>
      </c>
      <c r="G60" s="70">
        <v>0</v>
      </c>
      <c r="H60" s="70">
        <f>+D60+E60+F60-G60</f>
        <v>150000</v>
      </c>
      <c r="I60" s="71">
        <v>0</v>
      </c>
      <c r="J60" s="155">
        <v>0</v>
      </c>
      <c r="K60" s="70">
        <f>+I60+J60</f>
        <v>0</v>
      </c>
      <c r="L60" s="70">
        <f>+H60-K60</f>
        <v>150000</v>
      </c>
      <c r="M60" s="110">
        <v>0</v>
      </c>
      <c r="N60" s="80">
        <f>+K60-M60</f>
        <v>0</v>
      </c>
    </row>
    <row r="61" spans="2:14" s="63" customFormat="1" ht="15" hidden="1" customHeight="1" x14ac:dyDescent="0.2">
      <c r="B61" s="69" t="s">
        <v>791</v>
      </c>
      <c r="C61" s="45" t="s">
        <v>792</v>
      </c>
      <c r="D61" s="70">
        <v>0</v>
      </c>
      <c r="E61" s="70">
        <v>0</v>
      </c>
      <c r="F61" s="70">
        <v>0</v>
      </c>
      <c r="G61" s="70">
        <v>0</v>
      </c>
      <c r="H61" s="70">
        <f>+D61+E61+F61-G61</f>
        <v>0</v>
      </c>
      <c r="I61" s="70">
        <v>0</v>
      </c>
      <c r="J61" s="70">
        <v>0</v>
      </c>
      <c r="K61" s="70">
        <f>+I61+J61</f>
        <v>0</v>
      </c>
      <c r="L61" s="70">
        <f>+H61-K61</f>
        <v>0</v>
      </c>
    </row>
    <row r="62" spans="2:14" s="63" customFormat="1" ht="15" customHeight="1" x14ac:dyDescent="0.2">
      <c r="B62" s="73" t="s">
        <v>793</v>
      </c>
      <c r="C62" s="66" t="s">
        <v>794</v>
      </c>
      <c r="D62" s="67">
        <f>SUM(D63:D67)</f>
        <v>325000</v>
      </c>
      <c r="E62" s="67">
        <f>SUM(E63:E67)</f>
        <v>0</v>
      </c>
      <c r="F62" s="67">
        <f t="shared" ref="F62:L62" si="20">SUM(F63:F67)</f>
        <v>0</v>
      </c>
      <c r="G62" s="67">
        <f t="shared" si="20"/>
        <v>0</v>
      </c>
      <c r="H62" s="30">
        <f t="shared" si="20"/>
        <v>325000</v>
      </c>
      <c r="I62" s="67">
        <f t="shared" si="20"/>
        <v>0</v>
      </c>
      <c r="J62" s="67">
        <f t="shared" si="20"/>
        <v>19539.38</v>
      </c>
      <c r="K62" s="67">
        <f t="shared" si="20"/>
        <v>19539.38</v>
      </c>
      <c r="L62" s="67">
        <f t="shared" si="20"/>
        <v>305460.62</v>
      </c>
      <c r="M62" s="110"/>
    </row>
    <row r="63" spans="2:14" s="63" customFormat="1" ht="15" customHeight="1" x14ac:dyDescent="0.2">
      <c r="B63" s="69" t="s">
        <v>795</v>
      </c>
      <c r="C63" s="45" t="s">
        <v>796</v>
      </c>
      <c r="D63" s="70">
        <f>+'[1]Programa I-Adm.Gral'!$D$63</f>
        <v>50000</v>
      </c>
      <c r="E63" s="70">
        <v>0</v>
      </c>
      <c r="F63" s="70">
        <v>0</v>
      </c>
      <c r="G63" s="70">
        <v>0</v>
      </c>
      <c r="H63" s="70">
        <f>+D63+E63+F63-G63</f>
        <v>50000</v>
      </c>
      <c r="I63" s="71">
        <v>0</v>
      </c>
      <c r="J63" s="155">
        <v>0</v>
      </c>
      <c r="K63" s="70">
        <f t="shared" ref="K63:K70" si="21">+I63+J63</f>
        <v>0</v>
      </c>
      <c r="L63" s="70">
        <f t="shared" ref="L63:L70" si="22">+H63-K63</f>
        <v>50000</v>
      </c>
      <c r="M63" s="110">
        <v>0</v>
      </c>
      <c r="N63" s="80">
        <f>+K63-M63</f>
        <v>0</v>
      </c>
    </row>
    <row r="64" spans="2:14" s="63" customFormat="1" ht="15" hidden="1" customHeight="1" x14ac:dyDescent="0.2">
      <c r="B64" s="69" t="s">
        <v>797</v>
      </c>
      <c r="C64" s="45" t="s">
        <v>798</v>
      </c>
      <c r="D64" s="70">
        <v>0</v>
      </c>
      <c r="E64" s="70">
        <v>0</v>
      </c>
      <c r="F64" s="70">
        <v>0</v>
      </c>
      <c r="G64" s="70">
        <v>0</v>
      </c>
      <c r="H64" s="70">
        <f>+D64+E64+F64-G64</f>
        <v>0</v>
      </c>
      <c r="I64" s="70">
        <v>0</v>
      </c>
      <c r="J64" s="70">
        <v>0</v>
      </c>
      <c r="K64" s="70">
        <f t="shared" si="21"/>
        <v>0</v>
      </c>
      <c r="L64" s="70">
        <f t="shared" si="22"/>
        <v>0</v>
      </c>
    </row>
    <row r="65" spans="2:14" s="63" customFormat="1" ht="15" customHeight="1" x14ac:dyDescent="0.2">
      <c r="B65" s="69" t="s">
        <v>799</v>
      </c>
      <c r="C65" s="45" t="s">
        <v>800</v>
      </c>
      <c r="D65" s="70">
        <f>+'[1]Programa I-Adm.Gral'!$D$65</f>
        <v>200000</v>
      </c>
      <c r="E65" s="70">
        <v>0</v>
      </c>
      <c r="F65" s="70">
        <v>0</v>
      </c>
      <c r="G65" s="70">
        <v>0</v>
      </c>
      <c r="H65" s="70">
        <f>+D65+E65+F65-G65</f>
        <v>200000</v>
      </c>
      <c r="I65" s="71">
        <v>0</v>
      </c>
      <c r="J65" s="155">
        <f>+'[9]I TRIM 2020'!$E$244</f>
        <v>8875.66</v>
      </c>
      <c r="K65" s="70">
        <f t="shared" si="21"/>
        <v>8875.66</v>
      </c>
      <c r="L65" s="70">
        <f t="shared" si="22"/>
        <v>191124.34</v>
      </c>
      <c r="M65" s="110">
        <v>8875.66</v>
      </c>
      <c r="N65" s="80">
        <f>+K65-M65</f>
        <v>0</v>
      </c>
    </row>
    <row r="66" spans="2:14" s="63" customFormat="1" ht="15" hidden="1" customHeight="1" x14ac:dyDescent="0.2">
      <c r="B66" s="69" t="s">
        <v>801</v>
      </c>
      <c r="C66" s="45" t="s">
        <v>802</v>
      </c>
      <c r="D66" s="70">
        <v>0</v>
      </c>
      <c r="E66" s="70">
        <v>0</v>
      </c>
      <c r="F66" s="70">
        <v>0</v>
      </c>
      <c r="G66" s="70">
        <v>0</v>
      </c>
      <c r="H66" s="70">
        <f>+D66+E66+F66-G66</f>
        <v>0</v>
      </c>
      <c r="I66" s="70">
        <v>0</v>
      </c>
      <c r="J66" s="70">
        <v>0</v>
      </c>
      <c r="K66" s="70">
        <f t="shared" si="21"/>
        <v>0</v>
      </c>
      <c r="L66" s="70">
        <f t="shared" si="22"/>
        <v>0</v>
      </c>
    </row>
    <row r="67" spans="2:14" s="63" customFormat="1" ht="15" customHeight="1" x14ac:dyDescent="0.2">
      <c r="B67" s="69" t="s">
        <v>803</v>
      </c>
      <c r="C67" s="45" t="s">
        <v>1010</v>
      </c>
      <c r="D67" s="70">
        <f>+'[1]Programa I-Adm.Gral'!$D$67</f>
        <v>75000</v>
      </c>
      <c r="E67" s="70">
        <v>0</v>
      </c>
      <c r="F67" s="70">
        <v>0</v>
      </c>
      <c r="G67" s="70">
        <v>0</v>
      </c>
      <c r="H67" s="70">
        <f>+D67+E67+F67-G67</f>
        <v>75000</v>
      </c>
      <c r="I67" s="71">
        <v>0</v>
      </c>
      <c r="J67" s="155">
        <f>+'[9]I TRIM 2020'!$E$254</f>
        <v>10663.720000000001</v>
      </c>
      <c r="K67" s="70">
        <f t="shared" si="21"/>
        <v>10663.720000000001</v>
      </c>
      <c r="L67" s="70">
        <f t="shared" si="22"/>
        <v>64336.28</v>
      </c>
      <c r="M67" s="110">
        <v>10663.720000000001</v>
      </c>
      <c r="N67" s="80">
        <f>+K67-M67</f>
        <v>0</v>
      </c>
    </row>
    <row r="68" spans="2:14" ht="15" hidden="1" customHeight="1" x14ac:dyDescent="0.2">
      <c r="B68" s="21" t="s">
        <v>805</v>
      </c>
      <c r="C68" s="16" t="s">
        <v>806</v>
      </c>
      <c r="D68" s="17">
        <f t="shared" ref="D68:J68" si="23">SUM(D69:D70)</f>
        <v>0</v>
      </c>
      <c r="E68" s="17">
        <f t="shared" si="23"/>
        <v>0</v>
      </c>
      <c r="F68" s="17">
        <f t="shared" si="23"/>
        <v>0</v>
      </c>
      <c r="G68" s="17">
        <f t="shared" si="23"/>
        <v>0</v>
      </c>
      <c r="H68" s="17">
        <f t="shared" si="23"/>
        <v>0</v>
      </c>
      <c r="I68" s="17">
        <f t="shared" si="23"/>
        <v>0</v>
      </c>
      <c r="J68" s="17">
        <f t="shared" si="23"/>
        <v>0</v>
      </c>
      <c r="K68" s="20">
        <f t="shared" si="21"/>
        <v>0</v>
      </c>
      <c r="L68" s="20">
        <f t="shared" si="22"/>
        <v>0</v>
      </c>
      <c r="M68" s="14"/>
    </row>
    <row r="69" spans="2:14" s="63" customFormat="1" ht="15" hidden="1" customHeight="1" x14ac:dyDescent="0.2">
      <c r="B69" s="69" t="s">
        <v>807</v>
      </c>
      <c r="C69" s="45" t="s">
        <v>808</v>
      </c>
      <c r="D69" s="70">
        <v>0</v>
      </c>
      <c r="E69" s="70">
        <v>0</v>
      </c>
      <c r="F69" s="70">
        <v>0</v>
      </c>
      <c r="G69" s="70">
        <v>0</v>
      </c>
      <c r="H69" s="70">
        <f>+D69+E69+F69-G69</f>
        <v>0</v>
      </c>
      <c r="I69" s="70">
        <v>0</v>
      </c>
      <c r="J69" s="70">
        <v>0</v>
      </c>
      <c r="K69" s="70">
        <f t="shared" si="21"/>
        <v>0</v>
      </c>
      <c r="L69" s="70">
        <f t="shared" si="22"/>
        <v>0</v>
      </c>
    </row>
    <row r="70" spans="2:14" s="63" customFormat="1" ht="15" hidden="1" customHeight="1" x14ac:dyDescent="0.2">
      <c r="B70" s="69" t="s">
        <v>809</v>
      </c>
      <c r="C70" s="45" t="s">
        <v>810</v>
      </c>
      <c r="D70" s="70">
        <v>0</v>
      </c>
      <c r="E70" s="70">
        <v>0</v>
      </c>
      <c r="F70" s="70">
        <v>0</v>
      </c>
      <c r="G70" s="70">
        <v>0</v>
      </c>
      <c r="H70" s="70">
        <f>+D70+E70+F70-G70</f>
        <v>0</v>
      </c>
      <c r="I70" s="70">
        <v>0</v>
      </c>
      <c r="J70" s="70">
        <v>0</v>
      </c>
      <c r="K70" s="70">
        <f t="shared" si="21"/>
        <v>0</v>
      </c>
      <c r="L70" s="70">
        <f t="shared" si="22"/>
        <v>0</v>
      </c>
    </row>
    <row r="71" spans="2:14" s="63" customFormat="1" ht="15" customHeight="1" x14ac:dyDescent="0.2">
      <c r="B71" s="73" t="s">
        <v>811</v>
      </c>
      <c r="C71" s="66" t="s">
        <v>812</v>
      </c>
      <c r="D71" s="67">
        <f>SUM(D72:D77)</f>
        <v>1007000</v>
      </c>
      <c r="E71" s="67">
        <f>SUM(E72:E77)</f>
        <v>0</v>
      </c>
      <c r="F71" s="67">
        <f t="shared" ref="F71:L71" si="24">SUM(F72:F77)</f>
        <v>0</v>
      </c>
      <c r="G71" s="67">
        <f t="shared" si="24"/>
        <v>0</v>
      </c>
      <c r="H71" s="30">
        <f t="shared" si="24"/>
        <v>1007000</v>
      </c>
      <c r="I71" s="67">
        <f t="shared" si="24"/>
        <v>0</v>
      </c>
      <c r="J71" s="67">
        <f t="shared" si="24"/>
        <v>108591.26999999999</v>
      </c>
      <c r="K71" s="67">
        <f t="shared" si="24"/>
        <v>108591.26999999999</v>
      </c>
      <c r="L71" s="67">
        <f t="shared" si="24"/>
        <v>898408.73</v>
      </c>
      <c r="M71" s="110"/>
    </row>
    <row r="72" spans="2:14" s="63" customFormat="1" ht="15" customHeight="1" x14ac:dyDescent="0.2">
      <c r="B72" s="69" t="s">
        <v>813</v>
      </c>
      <c r="C72" s="45" t="s">
        <v>814</v>
      </c>
      <c r="D72" s="70">
        <f>+'[1]Programa I-Adm.Gral'!$D$72</f>
        <v>150000</v>
      </c>
      <c r="E72" s="70">
        <v>0</v>
      </c>
      <c r="F72" s="70">
        <v>0</v>
      </c>
      <c r="G72" s="70">
        <v>0</v>
      </c>
      <c r="H72" s="70">
        <f t="shared" ref="H72:H77" si="25">+D72+E72+F72-G72</f>
        <v>150000</v>
      </c>
      <c r="I72" s="71">
        <v>0</v>
      </c>
      <c r="J72" s="155">
        <f>+'[9]I TRIM 2020'!$E$262</f>
        <v>3500</v>
      </c>
      <c r="K72" s="70">
        <f t="shared" ref="K72:K77" si="26">+I72+J72</f>
        <v>3500</v>
      </c>
      <c r="L72" s="70">
        <f t="shared" ref="L72:L77" si="27">+H72-K72</f>
        <v>146500</v>
      </c>
      <c r="M72" s="110">
        <v>3500</v>
      </c>
      <c r="N72" s="80">
        <f>+K72-M72</f>
        <v>0</v>
      </c>
    </row>
    <row r="73" spans="2:14" s="63" customFormat="1" ht="15" customHeight="1" x14ac:dyDescent="0.2">
      <c r="B73" s="69" t="s">
        <v>815</v>
      </c>
      <c r="C73" s="45" t="s">
        <v>816</v>
      </c>
      <c r="D73" s="70">
        <f>+'[1]Programa I-Adm.Gral'!$D$73</f>
        <v>328000</v>
      </c>
      <c r="E73" s="70">
        <v>0</v>
      </c>
      <c r="F73" s="70">
        <v>0</v>
      </c>
      <c r="G73" s="70">
        <v>0</v>
      </c>
      <c r="H73" s="70">
        <f t="shared" si="25"/>
        <v>328000</v>
      </c>
      <c r="I73" s="71">
        <v>0</v>
      </c>
      <c r="J73" s="155">
        <v>0</v>
      </c>
      <c r="K73" s="70">
        <f t="shared" si="26"/>
        <v>0</v>
      </c>
      <c r="L73" s="70">
        <f t="shared" si="27"/>
        <v>328000</v>
      </c>
      <c r="M73" s="110">
        <v>0</v>
      </c>
      <c r="N73" s="80">
        <f>+K73-M73</f>
        <v>0</v>
      </c>
    </row>
    <row r="74" spans="2:14" s="63" customFormat="1" ht="15" customHeight="1" x14ac:dyDescent="0.2">
      <c r="B74" s="69" t="s">
        <v>817</v>
      </c>
      <c r="C74" s="45" t="s">
        <v>818</v>
      </c>
      <c r="D74" s="70">
        <f>+'[1]Programa I-Adm.Gral'!$D$74</f>
        <v>179000</v>
      </c>
      <c r="E74" s="70">
        <v>0</v>
      </c>
      <c r="F74" s="70">
        <v>0</v>
      </c>
      <c r="G74" s="70">
        <v>0</v>
      </c>
      <c r="H74" s="70">
        <f t="shared" si="25"/>
        <v>179000</v>
      </c>
      <c r="I74" s="71">
        <v>0</v>
      </c>
      <c r="J74" s="155">
        <v>0</v>
      </c>
      <c r="K74" s="70">
        <f t="shared" si="26"/>
        <v>0</v>
      </c>
      <c r="L74" s="70">
        <f t="shared" si="27"/>
        <v>179000</v>
      </c>
      <c r="M74" s="110">
        <v>0</v>
      </c>
      <c r="N74" s="80">
        <f>+K74-M74</f>
        <v>0</v>
      </c>
    </row>
    <row r="75" spans="2:14" s="63" customFormat="1" ht="15" customHeight="1" x14ac:dyDescent="0.2">
      <c r="B75" s="69" t="s">
        <v>819</v>
      </c>
      <c r="C75" s="45" t="s">
        <v>820</v>
      </c>
      <c r="D75" s="70">
        <f>+'[1]Programa I-Adm.Gral'!$D$75</f>
        <v>200000</v>
      </c>
      <c r="E75" s="70">
        <v>0</v>
      </c>
      <c r="F75" s="70">
        <v>0</v>
      </c>
      <c r="G75" s="70">
        <v>0</v>
      </c>
      <c r="H75" s="70">
        <f t="shared" si="25"/>
        <v>200000</v>
      </c>
      <c r="I75" s="71">
        <v>0</v>
      </c>
      <c r="J75" s="155">
        <f>+'[9]I TRIM 2020'!$E$274</f>
        <v>105091.26999999999</v>
      </c>
      <c r="K75" s="70">
        <f t="shared" si="26"/>
        <v>105091.26999999999</v>
      </c>
      <c r="L75" s="70">
        <f t="shared" si="27"/>
        <v>94908.73000000001</v>
      </c>
      <c r="M75" s="110">
        <v>105091.26999999999</v>
      </c>
      <c r="N75" s="80">
        <f>+K75-M75</f>
        <v>0</v>
      </c>
    </row>
    <row r="76" spans="2:14" s="63" customFormat="1" ht="15" hidden="1" customHeight="1" x14ac:dyDescent="0.2">
      <c r="B76" s="69" t="s">
        <v>821</v>
      </c>
      <c r="C76" s="45" t="s">
        <v>822</v>
      </c>
      <c r="D76" s="70">
        <v>0</v>
      </c>
      <c r="E76" s="70">
        <v>0</v>
      </c>
      <c r="F76" s="70">
        <v>0</v>
      </c>
      <c r="G76" s="70">
        <v>0</v>
      </c>
      <c r="H76" s="70">
        <f t="shared" si="25"/>
        <v>0</v>
      </c>
      <c r="I76" s="70">
        <v>0</v>
      </c>
      <c r="J76" s="70">
        <v>0</v>
      </c>
      <c r="K76" s="70">
        <f t="shared" si="26"/>
        <v>0</v>
      </c>
      <c r="L76" s="70">
        <f t="shared" si="27"/>
        <v>0</v>
      </c>
    </row>
    <row r="77" spans="2:14" s="63" customFormat="1" ht="15" customHeight="1" x14ac:dyDescent="0.2">
      <c r="B77" s="69" t="s">
        <v>823</v>
      </c>
      <c r="C77" s="45" t="s">
        <v>824</v>
      </c>
      <c r="D77" s="70">
        <f>+'[1]Programa I-Adm.Gral'!$D$77</f>
        <v>150000</v>
      </c>
      <c r="E77" s="70">
        <v>0</v>
      </c>
      <c r="F77" s="70">
        <v>0</v>
      </c>
      <c r="G77" s="70">
        <v>0</v>
      </c>
      <c r="H77" s="70">
        <f t="shared" si="25"/>
        <v>150000</v>
      </c>
      <c r="I77" s="71">
        <v>0</v>
      </c>
      <c r="J77" s="155">
        <v>0</v>
      </c>
      <c r="K77" s="70">
        <f t="shared" si="26"/>
        <v>0</v>
      </c>
      <c r="L77" s="70">
        <f t="shared" si="27"/>
        <v>150000</v>
      </c>
      <c r="M77" s="110">
        <v>0</v>
      </c>
      <c r="N77" s="80">
        <f>+K77-M77</f>
        <v>0</v>
      </c>
    </row>
    <row r="78" spans="2:14" s="63" customFormat="1" ht="15" customHeight="1" x14ac:dyDescent="0.2">
      <c r="B78" s="65" t="s">
        <v>825</v>
      </c>
      <c r="C78" s="66" t="s">
        <v>826</v>
      </c>
      <c r="D78" s="67">
        <f t="shared" ref="D78:L78" si="28">+D79</f>
        <v>578091.19999999995</v>
      </c>
      <c r="E78" s="67">
        <f t="shared" si="28"/>
        <v>0</v>
      </c>
      <c r="F78" s="67">
        <f t="shared" si="28"/>
        <v>0</v>
      </c>
      <c r="G78" s="67">
        <f t="shared" si="28"/>
        <v>0</v>
      </c>
      <c r="H78" s="67">
        <f t="shared" si="28"/>
        <v>578091.19999999995</v>
      </c>
      <c r="I78" s="67">
        <f t="shared" si="28"/>
        <v>0</v>
      </c>
      <c r="J78" s="67">
        <f t="shared" si="28"/>
        <v>0</v>
      </c>
      <c r="K78" s="67">
        <f t="shared" si="28"/>
        <v>0</v>
      </c>
      <c r="L78" s="67">
        <f t="shared" si="28"/>
        <v>578091.19999999995</v>
      </c>
      <c r="M78" s="110"/>
    </row>
    <row r="79" spans="2:14" s="63" customFormat="1" ht="15" customHeight="1" x14ac:dyDescent="0.2">
      <c r="B79" s="65" t="s">
        <v>827</v>
      </c>
      <c r="C79" s="66" t="s">
        <v>828</v>
      </c>
      <c r="D79" s="67">
        <f t="shared" ref="D79:L79" si="29">SUM(D80:D84)</f>
        <v>578091.19999999995</v>
      </c>
      <c r="E79" s="67">
        <f t="shared" si="29"/>
        <v>0</v>
      </c>
      <c r="F79" s="67">
        <f t="shared" si="29"/>
        <v>0</v>
      </c>
      <c r="G79" s="67">
        <f t="shared" si="29"/>
        <v>0</v>
      </c>
      <c r="H79" s="67">
        <f t="shared" si="29"/>
        <v>578091.19999999995</v>
      </c>
      <c r="I79" s="67">
        <f t="shared" si="29"/>
        <v>0</v>
      </c>
      <c r="J79" s="67">
        <f t="shared" si="29"/>
        <v>0</v>
      </c>
      <c r="K79" s="67">
        <f t="shared" si="29"/>
        <v>0</v>
      </c>
      <c r="L79" s="67">
        <f t="shared" si="29"/>
        <v>578091.19999999995</v>
      </c>
      <c r="M79" s="110"/>
    </row>
    <row r="80" spans="2:14" s="63" customFormat="1" ht="15" hidden="1" customHeight="1" x14ac:dyDescent="0.2">
      <c r="B80" s="69" t="s">
        <v>867</v>
      </c>
      <c r="C80" s="45" t="s">
        <v>868</v>
      </c>
      <c r="D80" s="70">
        <v>0</v>
      </c>
      <c r="E80" s="70">
        <v>0</v>
      </c>
      <c r="F80" s="70">
        <v>0</v>
      </c>
      <c r="G80" s="70">
        <v>0</v>
      </c>
      <c r="H80" s="70">
        <f>+D80+E80+F80-G80</f>
        <v>0</v>
      </c>
      <c r="I80" s="70">
        <v>0</v>
      </c>
      <c r="J80" s="70">
        <v>0</v>
      </c>
      <c r="K80" s="70">
        <f>+I80+J80</f>
        <v>0</v>
      </c>
      <c r="L80" s="70">
        <f>+H80-K80</f>
        <v>0</v>
      </c>
    </row>
    <row r="81" spans="2:14" s="63" customFormat="1" ht="15" hidden="1" customHeight="1" x14ac:dyDescent="0.2">
      <c r="B81" s="69" t="s">
        <v>895</v>
      </c>
      <c r="C81" s="45" t="s">
        <v>896</v>
      </c>
      <c r="D81" s="70">
        <v>0</v>
      </c>
      <c r="E81" s="70">
        <v>0</v>
      </c>
      <c r="F81" s="70">
        <v>0</v>
      </c>
      <c r="G81" s="70">
        <v>0</v>
      </c>
      <c r="H81" s="70">
        <f>+D81+E81+F81-G81</f>
        <v>0</v>
      </c>
      <c r="I81" s="70">
        <f>+'[11]EGRESOS-ADM GRAL'!$K$73</f>
        <v>0</v>
      </c>
      <c r="J81" s="70">
        <v>0</v>
      </c>
      <c r="K81" s="70">
        <f>+I81+J81</f>
        <v>0</v>
      </c>
      <c r="L81" s="70">
        <f>+H81-K81</f>
        <v>0</v>
      </c>
    </row>
    <row r="82" spans="2:14" s="63" customFormat="1" ht="15" hidden="1" customHeight="1" x14ac:dyDescent="0.2">
      <c r="B82" s="69" t="s">
        <v>829</v>
      </c>
      <c r="C82" s="45" t="s">
        <v>830</v>
      </c>
      <c r="D82" s="70">
        <v>0</v>
      </c>
      <c r="E82" s="70">
        <v>0</v>
      </c>
      <c r="F82" s="70">
        <v>0</v>
      </c>
      <c r="G82" s="70">
        <v>0</v>
      </c>
      <c r="H82" s="70">
        <f>+D82+E82+F82-G82</f>
        <v>0</v>
      </c>
      <c r="I82" s="70">
        <v>0</v>
      </c>
      <c r="J82" s="70">
        <v>0</v>
      </c>
      <c r="K82" s="70">
        <f>+I82+J82</f>
        <v>0</v>
      </c>
      <c r="L82" s="70">
        <f>+H82-K82</f>
        <v>0</v>
      </c>
    </row>
    <row r="83" spans="2:14" s="63" customFormat="1" ht="15" customHeight="1" x14ac:dyDescent="0.2">
      <c r="B83" s="69" t="s">
        <v>831</v>
      </c>
      <c r="C83" s="45" t="s">
        <v>832</v>
      </c>
      <c r="D83" s="70">
        <f>+'[1]Programa I-Adm.Gral'!$D$81</f>
        <v>578091.19999999995</v>
      </c>
      <c r="E83" s="70">
        <v>0</v>
      </c>
      <c r="F83" s="70">
        <v>0</v>
      </c>
      <c r="G83" s="70">
        <v>0</v>
      </c>
      <c r="H83" s="70">
        <f>+D83+E83+F83-G83</f>
        <v>578091.19999999995</v>
      </c>
      <c r="I83" s="71">
        <v>0</v>
      </c>
      <c r="J83" s="155">
        <v>0</v>
      </c>
      <c r="K83" s="70">
        <f>+I83+J83</f>
        <v>0</v>
      </c>
      <c r="L83" s="70">
        <f>+H83-K83</f>
        <v>578091.19999999995</v>
      </c>
      <c r="M83" s="110">
        <v>0</v>
      </c>
      <c r="N83" s="80">
        <f>+K83-M83</f>
        <v>0</v>
      </c>
    </row>
    <row r="84" spans="2:14" s="63" customFormat="1" ht="15" hidden="1" customHeight="1" x14ac:dyDescent="0.2">
      <c r="B84" s="69" t="s">
        <v>833</v>
      </c>
      <c r="C84" s="45" t="s">
        <v>834</v>
      </c>
      <c r="D84" s="70">
        <v>0</v>
      </c>
      <c r="E84" s="70">
        <v>0</v>
      </c>
      <c r="F84" s="70">
        <v>0</v>
      </c>
      <c r="G84" s="70">
        <v>0</v>
      </c>
      <c r="H84" s="70">
        <f>+D84+E84+F84-G84</f>
        <v>0</v>
      </c>
      <c r="I84" s="70">
        <v>0</v>
      </c>
      <c r="J84" s="70">
        <v>0</v>
      </c>
      <c r="K84" s="70">
        <f>+I84+J84</f>
        <v>0</v>
      </c>
      <c r="L84" s="70">
        <f>+H84-K84</f>
        <v>0</v>
      </c>
    </row>
    <row r="85" spans="2:14" s="63" customFormat="1" ht="15" hidden="1" customHeight="1" x14ac:dyDescent="0.2">
      <c r="B85" s="65" t="s">
        <v>835</v>
      </c>
      <c r="C85" s="66" t="s">
        <v>480</v>
      </c>
      <c r="D85" s="67">
        <f>+D86+D100+D102</f>
        <v>0</v>
      </c>
      <c r="E85" s="67">
        <f t="shared" ref="E85:L85" si="30">+E86+E100+E102</f>
        <v>0</v>
      </c>
      <c r="F85" s="67">
        <f t="shared" si="30"/>
        <v>0</v>
      </c>
      <c r="G85" s="67">
        <f t="shared" si="30"/>
        <v>0</v>
      </c>
      <c r="H85" s="67">
        <f t="shared" si="30"/>
        <v>0</v>
      </c>
      <c r="I85" s="67">
        <f t="shared" si="30"/>
        <v>0</v>
      </c>
      <c r="J85" s="67">
        <f t="shared" si="30"/>
        <v>0</v>
      </c>
      <c r="K85" s="67">
        <f t="shared" si="30"/>
        <v>0</v>
      </c>
      <c r="L85" s="67">
        <f t="shared" si="30"/>
        <v>0</v>
      </c>
    </row>
    <row r="86" spans="2:14" ht="15" hidden="1" customHeight="1" x14ac:dyDescent="0.2">
      <c r="B86" s="15" t="s">
        <v>836</v>
      </c>
      <c r="C86" s="16" t="s">
        <v>837</v>
      </c>
      <c r="D86" s="17">
        <f t="shared" ref="D86:L86" si="31">+D87+D89+D93+D96</f>
        <v>0</v>
      </c>
      <c r="E86" s="17">
        <f t="shared" si="31"/>
        <v>0</v>
      </c>
      <c r="F86" s="17">
        <f t="shared" si="31"/>
        <v>0</v>
      </c>
      <c r="G86" s="17">
        <f t="shared" si="31"/>
        <v>0</v>
      </c>
      <c r="H86" s="17">
        <f t="shared" si="31"/>
        <v>0</v>
      </c>
      <c r="I86" s="17">
        <f t="shared" si="31"/>
        <v>0</v>
      </c>
      <c r="J86" s="17">
        <f t="shared" si="31"/>
        <v>0</v>
      </c>
      <c r="K86" s="17">
        <f t="shared" si="31"/>
        <v>0</v>
      </c>
      <c r="L86" s="17">
        <f t="shared" si="31"/>
        <v>0</v>
      </c>
      <c r="M86" s="14"/>
    </row>
    <row r="87" spans="2:14" ht="15" hidden="1" customHeight="1" x14ac:dyDescent="0.2">
      <c r="B87" s="15" t="s">
        <v>838</v>
      </c>
      <c r="C87" s="16" t="s">
        <v>839</v>
      </c>
      <c r="D87" s="17">
        <f t="shared" ref="D87:L87" si="32">SUM(D88)</f>
        <v>0</v>
      </c>
      <c r="E87" s="17">
        <f t="shared" si="32"/>
        <v>0</v>
      </c>
      <c r="F87" s="17">
        <f t="shared" si="32"/>
        <v>0</v>
      </c>
      <c r="G87" s="17">
        <f t="shared" si="32"/>
        <v>0</v>
      </c>
      <c r="H87" s="17">
        <f t="shared" si="32"/>
        <v>0</v>
      </c>
      <c r="I87" s="17">
        <f t="shared" si="32"/>
        <v>0</v>
      </c>
      <c r="J87" s="17">
        <f t="shared" si="32"/>
        <v>0</v>
      </c>
      <c r="K87" s="17">
        <f t="shared" si="32"/>
        <v>0</v>
      </c>
      <c r="L87" s="17">
        <f t="shared" si="32"/>
        <v>0</v>
      </c>
      <c r="M87" s="14"/>
    </row>
    <row r="88" spans="2:14" s="63" customFormat="1" ht="15" hidden="1" customHeight="1" x14ac:dyDescent="0.2">
      <c r="B88" s="69"/>
      <c r="C88" s="45" t="s">
        <v>840</v>
      </c>
      <c r="D88" s="70">
        <v>0</v>
      </c>
      <c r="E88" s="70">
        <v>0</v>
      </c>
      <c r="F88" s="70">
        <v>0</v>
      </c>
      <c r="G88" s="70">
        <v>0</v>
      </c>
      <c r="H88" s="70">
        <f>+D88+E88+F88-G88</f>
        <v>0</v>
      </c>
      <c r="I88" s="70">
        <v>0</v>
      </c>
      <c r="J88" s="70">
        <v>0</v>
      </c>
      <c r="K88" s="70">
        <f>+I88+J88</f>
        <v>0</v>
      </c>
      <c r="L88" s="70">
        <f>+H88-K88</f>
        <v>0</v>
      </c>
    </row>
    <row r="89" spans="2:14" ht="15" hidden="1" customHeight="1" x14ac:dyDescent="0.2">
      <c r="B89" s="15" t="s">
        <v>886</v>
      </c>
      <c r="C89" s="16" t="s">
        <v>887</v>
      </c>
      <c r="D89" s="17">
        <f t="shared" ref="D89:L89" si="33">SUM(D90:D92)</f>
        <v>0</v>
      </c>
      <c r="E89" s="17">
        <f t="shared" si="33"/>
        <v>0</v>
      </c>
      <c r="F89" s="17">
        <f t="shared" si="33"/>
        <v>0</v>
      </c>
      <c r="G89" s="17">
        <f t="shared" si="33"/>
        <v>0</v>
      </c>
      <c r="H89" s="17">
        <f t="shared" si="33"/>
        <v>0</v>
      </c>
      <c r="I89" s="17">
        <f t="shared" si="33"/>
        <v>0</v>
      </c>
      <c r="J89" s="17">
        <f t="shared" si="33"/>
        <v>0</v>
      </c>
      <c r="K89" s="17">
        <f t="shared" si="33"/>
        <v>0</v>
      </c>
      <c r="L89" s="17">
        <f t="shared" si="33"/>
        <v>0</v>
      </c>
      <c r="M89" s="14"/>
    </row>
    <row r="90" spans="2:14" s="63" customFormat="1" ht="15" hidden="1" customHeight="1" x14ac:dyDescent="0.2">
      <c r="B90" s="69"/>
      <c r="C90" s="45" t="s">
        <v>888</v>
      </c>
      <c r="D90" s="70">
        <v>0</v>
      </c>
      <c r="E90" s="70">
        <v>0</v>
      </c>
      <c r="F90" s="70">
        <v>0</v>
      </c>
      <c r="G90" s="70">
        <v>0</v>
      </c>
      <c r="H90" s="70">
        <f>+D90+E90+F90-G90</f>
        <v>0</v>
      </c>
      <c r="I90" s="70">
        <v>0</v>
      </c>
      <c r="J90" s="70">
        <v>0</v>
      </c>
      <c r="K90" s="70">
        <v>0</v>
      </c>
      <c r="L90" s="70">
        <f>+H90-K90</f>
        <v>0</v>
      </c>
    </row>
    <row r="91" spans="2:14" s="63" customFormat="1" ht="15" hidden="1" customHeight="1" x14ac:dyDescent="0.2">
      <c r="B91" s="69"/>
      <c r="C91" s="45" t="s">
        <v>889</v>
      </c>
      <c r="D91" s="70">
        <v>0</v>
      </c>
      <c r="E91" s="70">
        <v>0</v>
      </c>
      <c r="F91" s="70">
        <v>0</v>
      </c>
      <c r="G91" s="70">
        <v>0</v>
      </c>
      <c r="H91" s="70">
        <f>+D91+E91+F91-G91</f>
        <v>0</v>
      </c>
      <c r="I91" s="70">
        <v>0</v>
      </c>
      <c r="J91" s="70">
        <v>0</v>
      </c>
      <c r="K91" s="70">
        <f>+I91+J91</f>
        <v>0</v>
      </c>
      <c r="L91" s="70">
        <f>+H91-K91</f>
        <v>0</v>
      </c>
    </row>
    <row r="92" spans="2:14" s="63" customFormat="1" ht="15" hidden="1" customHeight="1" x14ac:dyDescent="0.2">
      <c r="B92" s="69"/>
      <c r="C92" s="45" t="s">
        <v>890</v>
      </c>
      <c r="D92" s="70">
        <v>0</v>
      </c>
      <c r="E92" s="70">
        <v>0</v>
      </c>
      <c r="F92" s="70">
        <v>0</v>
      </c>
      <c r="G92" s="70">
        <v>0</v>
      </c>
      <c r="H92" s="70">
        <f>+D92+E92+F92-G92</f>
        <v>0</v>
      </c>
      <c r="I92" s="70">
        <v>0</v>
      </c>
      <c r="J92" s="70">
        <v>0</v>
      </c>
      <c r="K92" s="70">
        <f>+I92+J92</f>
        <v>0</v>
      </c>
      <c r="L92" s="70">
        <f>+H92-K92</f>
        <v>0</v>
      </c>
    </row>
    <row r="93" spans="2:14" ht="15" hidden="1" customHeight="1" x14ac:dyDescent="0.2">
      <c r="B93" s="15" t="s">
        <v>843</v>
      </c>
      <c r="C93" s="16" t="s">
        <v>844</v>
      </c>
      <c r="D93" s="17">
        <f t="shared" ref="D93:L93" si="34">SUM(D94:D95)</f>
        <v>0</v>
      </c>
      <c r="E93" s="17">
        <f t="shared" si="34"/>
        <v>0</v>
      </c>
      <c r="F93" s="17">
        <f t="shared" si="34"/>
        <v>0</v>
      </c>
      <c r="G93" s="17">
        <f t="shared" si="34"/>
        <v>0</v>
      </c>
      <c r="H93" s="17">
        <f t="shared" si="34"/>
        <v>0</v>
      </c>
      <c r="I93" s="17">
        <f t="shared" si="34"/>
        <v>0</v>
      </c>
      <c r="J93" s="17">
        <f t="shared" si="34"/>
        <v>0</v>
      </c>
      <c r="K93" s="17">
        <f t="shared" si="34"/>
        <v>0</v>
      </c>
      <c r="L93" s="17">
        <f t="shared" si="34"/>
        <v>0</v>
      </c>
      <c r="M93" s="14"/>
    </row>
    <row r="94" spans="2:14" s="63" customFormat="1" ht="15" hidden="1" customHeight="1" x14ac:dyDescent="0.2">
      <c r="B94" s="69"/>
      <c r="C94" s="45" t="s">
        <v>842</v>
      </c>
      <c r="D94" s="70">
        <v>0</v>
      </c>
      <c r="E94" s="70">
        <v>0</v>
      </c>
      <c r="F94" s="70">
        <v>0</v>
      </c>
      <c r="G94" s="70">
        <v>0</v>
      </c>
      <c r="H94" s="70">
        <f>+D94+E94+F94-G94</f>
        <v>0</v>
      </c>
      <c r="I94" s="70">
        <v>0</v>
      </c>
      <c r="J94" s="70">
        <v>0</v>
      </c>
      <c r="K94" s="70">
        <f>+I94+J94</f>
        <v>0</v>
      </c>
      <c r="L94" s="70">
        <f>+H94-K94</f>
        <v>0</v>
      </c>
    </row>
    <row r="95" spans="2:14" s="63" customFormat="1" ht="15" hidden="1" customHeight="1" x14ac:dyDescent="0.2">
      <c r="B95" s="69"/>
      <c r="C95" s="45" t="s">
        <v>891</v>
      </c>
      <c r="D95" s="70">
        <v>0</v>
      </c>
      <c r="E95" s="70">
        <v>0</v>
      </c>
      <c r="F95" s="70">
        <v>0</v>
      </c>
      <c r="G95" s="70">
        <v>0</v>
      </c>
      <c r="H95" s="70">
        <f>+D95+E95+F95-G95</f>
        <v>0</v>
      </c>
      <c r="I95" s="70">
        <v>0</v>
      </c>
      <c r="J95" s="70">
        <v>0</v>
      </c>
      <c r="K95" s="70">
        <f>+I95+J95</f>
        <v>0</v>
      </c>
      <c r="L95" s="70">
        <f>+H95-K95</f>
        <v>0</v>
      </c>
    </row>
    <row r="96" spans="2:14" ht="15" hidden="1" customHeight="1" x14ac:dyDescent="0.2">
      <c r="B96" s="15" t="s">
        <v>849</v>
      </c>
      <c r="C96" s="16" t="s">
        <v>850</v>
      </c>
      <c r="D96" s="17">
        <f t="shared" ref="D96:L96" si="35">SUM(D97:D99)</f>
        <v>0</v>
      </c>
      <c r="E96" s="17">
        <f t="shared" si="35"/>
        <v>0</v>
      </c>
      <c r="F96" s="17">
        <f t="shared" si="35"/>
        <v>0</v>
      </c>
      <c r="G96" s="17">
        <f t="shared" si="35"/>
        <v>0</v>
      </c>
      <c r="H96" s="17">
        <f t="shared" si="35"/>
        <v>0</v>
      </c>
      <c r="I96" s="17">
        <f t="shared" si="35"/>
        <v>0</v>
      </c>
      <c r="J96" s="17">
        <f t="shared" si="35"/>
        <v>0</v>
      </c>
      <c r="K96" s="17">
        <f t="shared" si="35"/>
        <v>0</v>
      </c>
      <c r="L96" s="17">
        <f t="shared" si="35"/>
        <v>0</v>
      </c>
      <c r="M96" s="14"/>
    </row>
    <row r="97" spans="2:13" s="63" customFormat="1" ht="15" hidden="1" customHeight="1" x14ac:dyDescent="0.2">
      <c r="B97" s="69"/>
      <c r="C97" s="45" t="s">
        <v>848</v>
      </c>
      <c r="D97" s="70">
        <v>0</v>
      </c>
      <c r="E97" s="70">
        <v>0</v>
      </c>
      <c r="F97" s="70">
        <v>0</v>
      </c>
      <c r="G97" s="70">
        <v>0</v>
      </c>
      <c r="H97" s="70">
        <f>+D97+E97+F97-G97</f>
        <v>0</v>
      </c>
      <c r="I97" s="70">
        <v>0</v>
      </c>
      <c r="J97" s="70">
        <v>0</v>
      </c>
      <c r="K97" s="70">
        <f>+I97+J97</f>
        <v>0</v>
      </c>
      <c r="L97" s="70">
        <f>+H97-K97</f>
        <v>0</v>
      </c>
    </row>
    <row r="98" spans="2:13" s="63" customFormat="1" ht="15" hidden="1" customHeight="1" x14ac:dyDescent="0.2">
      <c r="B98" s="69"/>
      <c r="C98" s="45" t="s">
        <v>892</v>
      </c>
      <c r="D98" s="70">
        <v>0</v>
      </c>
      <c r="E98" s="70">
        <v>0</v>
      </c>
      <c r="F98" s="70">
        <v>0</v>
      </c>
      <c r="G98" s="70">
        <v>0</v>
      </c>
      <c r="H98" s="70">
        <f>+D98+E98+F98-G98</f>
        <v>0</v>
      </c>
      <c r="I98" s="70">
        <v>0</v>
      </c>
      <c r="J98" s="70">
        <v>0</v>
      </c>
      <c r="K98" s="70">
        <f>+I98+J98</f>
        <v>0</v>
      </c>
      <c r="L98" s="70">
        <f>+H98-K98</f>
        <v>0</v>
      </c>
    </row>
    <row r="99" spans="2:13" s="63" customFormat="1" ht="15" hidden="1" customHeight="1" x14ac:dyDescent="0.2">
      <c r="B99" s="69"/>
      <c r="C99" s="45" t="s">
        <v>852</v>
      </c>
      <c r="D99" s="70">
        <v>0</v>
      </c>
      <c r="E99" s="70">
        <v>0</v>
      </c>
      <c r="F99" s="70">
        <v>0</v>
      </c>
      <c r="G99" s="70">
        <v>0</v>
      </c>
      <c r="H99" s="70">
        <f>+D99+E99+F99-G99</f>
        <v>0</v>
      </c>
      <c r="I99" s="70">
        <v>0</v>
      </c>
      <c r="J99" s="70">
        <v>0</v>
      </c>
      <c r="K99" s="70">
        <f>+I99+J99</f>
        <v>0</v>
      </c>
      <c r="L99" s="70">
        <f>+H99-K99</f>
        <v>0</v>
      </c>
    </row>
    <row r="100" spans="2:13" s="63" customFormat="1" ht="15" hidden="1" customHeight="1" x14ac:dyDescent="0.2">
      <c r="B100" s="66" t="s">
        <v>853</v>
      </c>
      <c r="C100" s="66" t="s">
        <v>854</v>
      </c>
      <c r="D100" s="67">
        <f t="shared" ref="D100:J100" si="36">+D101</f>
        <v>0</v>
      </c>
      <c r="E100" s="67">
        <f t="shared" si="36"/>
        <v>0</v>
      </c>
      <c r="F100" s="67">
        <f t="shared" si="36"/>
        <v>0</v>
      </c>
      <c r="G100" s="67">
        <f t="shared" si="36"/>
        <v>0</v>
      </c>
      <c r="H100" s="67">
        <f t="shared" si="36"/>
        <v>0</v>
      </c>
      <c r="I100" s="67">
        <f t="shared" si="36"/>
        <v>0</v>
      </c>
      <c r="J100" s="67">
        <f t="shared" si="36"/>
        <v>0</v>
      </c>
      <c r="K100" s="67">
        <f>+I100+J100</f>
        <v>0</v>
      </c>
      <c r="L100" s="67">
        <f>+H100-K100</f>
        <v>0</v>
      </c>
    </row>
    <row r="101" spans="2:13" s="63" customFormat="1" ht="15" hidden="1" customHeight="1" x14ac:dyDescent="0.2">
      <c r="B101" s="69" t="s">
        <v>855</v>
      </c>
      <c r="C101" s="45" t="s">
        <v>856</v>
      </c>
      <c r="D101" s="70">
        <v>0</v>
      </c>
      <c r="E101" s="70">
        <v>0</v>
      </c>
      <c r="F101" s="70">
        <v>0</v>
      </c>
      <c r="G101" s="70">
        <v>0</v>
      </c>
      <c r="H101" s="70">
        <f>+D101+E101+F101-G101</f>
        <v>0</v>
      </c>
      <c r="I101" s="71">
        <v>0</v>
      </c>
      <c r="J101" s="155">
        <v>0</v>
      </c>
      <c r="K101" s="70">
        <f>+I101+J101</f>
        <v>0</v>
      </c>
      <c r="L101" s="70">
        <f>+H101-K101</f>
        <v>0</v>
      </c>
    </row>
    <row r="102" spans="2:13" s="63" customFormat="1" ht="15" hidden="1" customHeight="1" x14ac:dyDescent="0.2">
      <c r="B102" s="66" t="s">
        <v>899</v>
      </c>
      <c r="C102" s="66" t="s">
        <v>900</v>
      </c>
      <c r="D102" s="67">
        <f>+D103</f>
        <v>0</v>
      </c>
      <c r="E102" s="67">
        <f t="shared" ref="E102:L102" si="37">+E103</f>
        <v>0</v>
      </c>
      <c r="F102" s="67">
        <f t="shared" si="37"/>
        <v>0</v>
      </c>
      <c r="G102" s="67">
        <f t="shared" si="37"/>
        <v>0</v>
      </c>
      <c r="H102" s="67">
        <f t="shared" si="37"/>
        <v>0</v>
      </c>
      <c r="I102" s="67">
        <f t="shared" si="37"/>
        <v>0</v>
      </c>
      <c r="J102" s="67">
        <f t="shared" si="37"/>
        <v>0</v>
      </c>
      <c r="K102" s="67">
        <f t="shared" si="37"/>
        <v>0</v>
      </c>
      <c r="L102" s="67">
        <f t="shared" si="37"/>
        <v>0</v>
      </c>
    </row>
    <row r="103" spans="2:13" s="63" customFormat="1" ht="15" hidden="1" customHeight="1" x14ac:dyDescent="0.2">
      <c r="B103" s="69" t="s">
        <v>901</v>
      </c>
      <c r="C103" s="45" t="s">
        <v>902</v>
      </c>
      <c r="D103" s="70">
        <v>0</v>
      </c>
      <c r="E103" s="70">
        <v>0</v>
      </c>
      <c r="F103" s="70">
        <v>0</v>
      </c>
      <c r="G103" s="70">
        <v>0</v>
      </c>
      <c r="H103" s="70">
        <f>+D103+E103+F103-G103</f>
        <v>0</v>
      </c>
      <c r="I103" s="70">
        <v>0</v>
      </c>
      <c r="J103" s="71">
        <v>0</v>
      </c>
      <c r="K103" s="70">
        <f>+I103+J103</f>
        <v>0</v>
      </c>
      <c r="L103" s="70">
        <f>+H103-K103</f>
        <v>0</v>
      </c>
    </row>
    <row r="104" spans="2:13" s="63" customFormat="1" ht="15" hidden="1" customHeight="1" x14ac:dyDescent="0.2">
      <c r="B104" s="82" t="s">
        <v>857</v>
      </c>
      <c r="C104" s="66" t="s">
        <v>858</v>
      </c>
      <c r="D104" s="67">
        <f t="shared" ref="D104:L104" si="38">+D105</f>
        <v>0</v>
      </c>
      <c r="E104" s="67">
        <f t="shared" si="38"/>
        <v>0</v>
      </c>
      <c r="F104" s="67">
        <f t="shared" si="38"/>
        <v>0</v>
      </c>
      <c r="G104" s="67">
        <f t="shared" si="38"/>
        <v>0</v>
      </c>
      <c r="H104" s="67">
        <f t="shared" si="38"/>
        <v>0</v>
      </c>
      <c r="I104" s="67">
        <f t="shared" si="38"/>
        <v>0</v>
      </c>
      <c r="J104" s="67">
        <f t="shared" si="38"/>
        <v>0</v>
      </c>
      <c r="K104" s="67">
        <f t="shared" si="38"/>
        <v>0</v>
      </c>
      <c r="L104" s="67">
        <f t="shared" si="38"/>
        <v>0</v>
      </c>
    </row>
    <row r="105" spans="2:13" s="63" customFormat="1" ht="15" hidden="1" customHeight="1" x14ac:dyDescent="0.2">
      <c r="B105" s="82" t="s">
        <v>859</v>
      </c>
      <c r="C105" s="66" t="s">
        <v>860</v>
      </c>
      <c r="D105" s="67">
        <f>SUM(D106:D107)</f>
        <v>0</v>
      </c>
      <c r="E105" s="67">
        <f>SUM(E106:E107)</f>
        <v>0</v>
      </c>
      <c r="F105" s="67">
        <f t="shared" ref="F105:L105" si="39">SUM(F106:F107)</f>
        <v>0</v>
      </c>
      <c r="G105" s="67">
        <f t="shared" si="39"/>
        <v>0</v>
      </c>
      <c r="H105" s="67">
        <f t="shared" si="39"/>
        <v>0</v>
      </c>
      <c r="I105" s="67">
        <f t="shared" si="39"/>
        <v>0</v>
      </c>
      <c r="J105" s="67">
        <f t="shared" si="39"/>
        <v>0</v>
      </c>
      <c r="K105" s="67">
        <f t="shared" si="39"/>
        <v>0</v>
      </c>
      <c r="L105" s="67">
        <f t="shared" si="39"/>
        <v>0</v>
      </c>
    </row>
    <row r="106" spans="2:13" s="63" customFormat="1" ht="15" hidden="1" customHeight="1" x14ac:dyDescent="0.2">
      <c r="B106" s="69" t="s">
        <v>861</v>
      </c>
      <c r="C106" s="45" t="s">
        <v>862</v>
      </c>
      <c r="D106" s="70">
        <v>0</v>
      </c>
      <c r="E106" s="70">
        <v>0</v>
      </c>
      <c r="F106" s="70">
        <v>0</v>
      </c>
      <c r="G106" s="70">
        <v>0</v>
      </c>
      <c r="H106" s="70">
        <f>+D106+E106+F106-G106</f>
        <v>0</v>
      </c>
      <c r="I106" s="70">
        <f>+'[11]EGRESOS-ADM GRAL'!$K$98</f>
        <v>0</v>
      </c>
      <c r="J106" s="70">
        <v>0</v>
      </c>
      <c r="K106" s="70">
        <f>+I106+J106</f>
        <v>0</v>
      </c>
      <c r="L106" s="70">
        <f>+H106-K106</f>
        <v>0</v>
      </c>
    </row>
    <row r="107" spans="2:13" s="63" customFormat="1" ht="15" hidden="1" customHeight="1" x14ac:dyDescent="0.2">
      <c r="B107" s="69" t="s">
        <v>863</v>
      </c>
      <c r="C107" s="45" t="s">
        <v>864</v>
      </c>
      <c r="D107" s="70">
        <v>0</v>
      </c>
      <c r="E107" s="70">
        <v>0</v>
      </c>
      <c r="F107" s="70">
        <v>0</v>
      </c>
      <c r="G107" s="70">
        <v>0</v>
      </c>
      <c r="H107" s="70">
        <f>+D107+E107+F107-G107</f>
        <v>0</v>
      </c>
      <c r="I107" s="70">
        <v>0</v>
      </c>
      <c r="J107" s="70">
        <v>0</v>
      </c>
      <c r="K107" s="70">
        <f>+I107+J107</f>
        <v>0</v>
      </c>
      <c r="L107" s="70">
        <f>+H107-K107</f>
        <v>0</v>
      </c>
    </row>
    <row r="108" spans="2:13" s="63" customFormat="1" ht="15" customHeight="1" x14ac:dyDescent="0.2">
      <c r="B108" s="75"/>
      <c r="C108" s="45"/>
      <c r="D108" s="70"/>
      <c r="E108" s="70"/>
      <c r="F108" s="70"/>
      <c r="G108" s="70"/>
      <c r="H108" s="70"/>
      <c r="I108" s="70"/>
      <c r="J108" s="70"/>
      <c r="K108" s="70"/>
      <c r="L108" s="70"/>
      <c r="M108" s="110"/>
    </row>
    <row r="109" spans="2:13" s="31" customFormat="1" ht="15" customHeight="1" x14ac:dyDescent="0.2">
      <c r="B109" s="28"/>
      <c r="C109" s="29" t="s">
        <v>865</v>
      </c>
      <c r="D109" s="30">
        <f t="shared" ref="D109:L109" si="40">+D7+D25+D57+D78+D85+D104</f>
        <v>61246368.220629215</v>
      </c>
      <c r="E109" s="30">
        <f t="shared" si="40"/>
        <v>0</v>
      </c>
      <c r="F109" s="30">
        <f t="shared" si="40"/>
        <v>1440000</v>
      </c>
      <c r="G109" s="30">
        <f t="shared" si="40"/>
        <v>1440000</v>
      </c>
      <c r="H109" s="30">
        <f t="shared" si="40"/>
        <v>61246368.220629215</v>
      </c>
      <c r="I109" s="30">
        <f t="shared" si="40"/>
        <v>0</v>
      </c>
      <c r="J109" s="30">
        <f t="shared" si="40"/>
        <v>11790985.48</v>
      </c>
      <c r="K109" s="30">
        <f t="shared" si="40"/>
        <v>11790985.48</v>
      </c>
      <c r="L109" s="30">
        <f t="shared" si="40"/>
        <v>49455382.740629211</v>
      </c>
      <c r="M109" s="158"/>
    </row>
    <row r="110" spans="2:13" ht="15" hidden="1" customHeight="1" x14ac:dyDescent="0.2">
      <c r="D110" s="32"/>
      <c r="E110" s="32">
        <f>+E109-'[12]PROGRAMA I'!$C$295</f>
        <v>-14000000</v>
      </c>
      <c r="G110" s="32">
        <f>+F109-G109</f>
        <v>0</v>
      </c>
      <c r="H110" s="32"/>
      <c r="I110" s="35">
        <f>+I109-'[13]EGRESOS-ADM GRAL'!$K$105</f>
        <v>-37822999.478204869</v>
      </c>
      <c r="J110" s="32"/>
      <c r="K110" s="32">
        <f>+K109+'EGRESOS-TRANSF'!K97-'[14]Programa I'!$D$1074</f>
        <v>-86109944.371289223</v>
      </c>
      <c r="L110" s="32">
        <f>+L109+'EGRESOS-TRANSF'!L97-'[14]Programa I'!$D$1075</f>
        <v>29511489.095037431</v>
      </c>
      <c r="M110" s="14"/>
    </row>
    <row r="111" spans="2:13" ht="15" customHeight="1" x14ac:dyDescent="0.2">
      <c r="D111" s="32">
        <f>+D109-'[1]Programa I-Adm.Gral'!$D$105</f>
        <v>0</v>
      </c>
      <c r="E111" s="32">
        <f>+E109</f>
        <v>0</v>
      </c>
      <c r="G111" s="32">
        <f>+F109-G109</f>
        <v>0</v>
      </c>
      <c r="H111" s="32">
        <f>+D109+E109+F109-G109-H109</f>
        <v>0</v>
      </c>
      <c r="I111" s="32"/>
      <c r="K111" s="34"/>
    </row>
    <row r="112" spans="2:13" s="96" customFormat="1" ht="15" hidden="1" customHeight="1" x14ac:dyDescent="0.2">
      <c r="B112" s="99" t="s">
        <v>911</v>
      </c>
      <c r="D112" s="97"/>
      <c r="H112" s="98"/>
      <c r="K112" s="98"/>
    </row>
    <row r="113" spans="2:11" s="96" customFormat="1" ht="15" hidden="1" customHeight="1" x14ac:dyDescent="0.2">
      <c r="B113" s="96" t="s">
        <v>913</v>
      </c>
      <c r="D113" s="100">
        <f>+'[15]Partida Gral.y por Programa'!$G$8</f>
        <v>195992581.00171602</v>
      </c>
      <c r="E113" s="100"/>
      <c r="F113" s="100"/>
      <c r="G113" s="100"/>
      <c r="J113" s="98"/>
      <c r="K113" s="98"/>
    </row>
    <row r="114" spans="2:11" s="96" customFormat="1" ht="15" hidden="1" customHeight="1" x14ac:dyDescent="0.2">
      <c r="B114" s="96" t="s">
        <v>912</v>
      </c>
      <c r="D114" s="100">
        <f>+[16]Ingresos!$D$7</f>
        <v>275283571</v>
      </c>
      <c r="E114" s="100"/>
      <c r="F114" s="100"/>
      <c r="G114" s="100"/>
      <c r="I114" s="98"/>
      <c r="J114" s="98"/>
      <c r="K114" s="98"/>
    </row>
    <row r="115" spans="2:11" s="96" customFormat="1" ht="15" hidden="1" customHeight="1" x14ac:dyDescent="0.2">
      <c r="B115" s="96" t="s">
        <v>914</v>
      </c>
      <c r="D115" s="100">
        <f>+'[17]PROGRAMA I'!$E$295+'[17]PROGRAMA II'!$G$295+'[17]PROGRAMA III'!$Q$295</f>
        <v>507335941.55510199</v>
      </c>
      <c r="E115" s="100"/>
      <c r="F115" s="100"/>
      <c r="G115" s="100"/>
      <c r="J115" s="98"/>
      <c r="K115" s="98"/>
    </row>
    <row r="116" spans="2:11" s="96" customFormat="1" ht="15" hidden="1" customHeight="1" x14ac:dyDescent="0.2">
      <c r="B116" s="102" t="s">
        <v>697</v>
      </c>
      <c r="C116" s="103"/>
      <c r="D116" s="104">
        <f>SUBTOTAL(9,D113:D115)</f>
        <v>0</v>
      </c>
      <c r="E116" s="100">
        <f>+D116-INGRESOS!F7</f>
        <v>-392971829.2849558</v>
      </c>
      <c r="F116" s="100"/>
      <c r="G116" s="100"/>
      <c r="K116" s="98"/>
    </row>
    <row r="117" spans="2:11" s="96" customFormat="1" ht="15" hidden="1" customHeight="1" x14ac:dyDescent="0.2">
      <c r="B117" s="96" t="s">
        <v>915</v>
      </c>
      <c r="D117" s="100" t="e">
        <f>+H109+'EGRESOS-TRANSF'!H97+'EGRESOS-BASURA'!H107+'EGRESOS-CAMINOS'!H101+'EGRESOS-ACUEDUCTO'!H111+'EGRESOS-EDUCAT,CULTURALES,DEPOR'!H96+'EGRESOS-MEDIO AMBIENTE'!H96+'EGRESOS-ATENCIÓN EMERG'!H96+#REF!+#REF!+#REF!+#REF!+#REF!+#REF!+#REF!+#REF!+#REF!+#REF!+#REF!+#REF!+#REF!+#REF!+#REF!+#REF!+#REF!+#REF!+#REF!+#REF!+#REF!+#REF!+#REF!+#REF!+#REF!+#REF!+#REF!+#REF!+#REF!+#REF!+#REF!+#REF!+#REF!+#REF!+#REF!+#REF!+#REF!+#REF!</f>
        <v>#REF!</v>
      </c>
      <c r="E117" s="100"/>
      <c r="F117" s="100"/>
      <c r="G117" s="100"/>
    </row>
    <row r="118" spans="2:11" s="96" customFormat="1" ht="15" hidden="1" customHeight="1" x14ac:dyDescent="0.2">
      <c r="D118" s="100" t="e">
        <f>+D116-D117</f>
        <v>#REF!</v>
      </c>
      <c r="E118" s="100"/>
      <c r="F118" s="100"/>
      <c r="G118" s="100"/>
    </row>
    <row r="119" spans="2:11" s="96" customFormat="1" ht="15" hidden="1" customHeight="1" x14ac:dyDescent="0.2">
      <c r="D119" s="100"/>
      <c r="E119" s="100"/>
      <c r="F119" s="100"/>
      <c r="G119" s="100"/>
    </row>
    <row r="120" spans="2:11" s="96" customFormat="1" ht="15" hidden="1" customHeight="1" x14ac:dyDescent="0.2">
      <c r="B120" s="96" t="s">
        <v>916</v>
      </c>
      <c r="D120" s="100" t="e">
        <f>+K109+'EGRESOS-TRANSF'!K97+'EGRESOS-BASURA'!K107+'EGRESOS-CAMINOS'!K101+'EGRESOS-ACUEDUCTO'!K111+'EGRESOS-EDUCAT,CULTURALES,DEPOR'!K96+'EGRESOS-MEDIO AMBIENTE'!K96+'EGRESOS-ATENCIÓN EMERG'!K96+#REF!+#REF!+#REF!+#REF!+#REF!+#REF!+#REF!+#REF!+#REF!+#REF!+#REF!+#REF!+#REF!+#REF!+#REF!+#REF!+#REF!+#REF!+#REF!+#REF!+#REF!+#REF!+#REF!+#REF!+#REF!+#REF!+#REF!+#REF!+#REF!+#REF!+#REF!+#REF!+#REF!+#REF!+#REF!+#REF!+#REF!+#REF!</f>
        <v>#REF!</v>
      </c>
      <c r="E120" s="100"/>
      <c r="F120" s="100"/>
      <c r="G120" s="100"/>
    </row>
    <row r="121" spans="2:11" s="96" customFormat="1" ht="15" hidden="1" customHeight="1" x14ac:dyDescent="0.2">
      <c r="B121" s="96" t="s">
        <v>917</v>
      </c>
      <c r="D121" s="100">
        <f>+[14]Comprobación!$G$33</f>
        <v>312419752.39989525</v>
      </c>
      <c r="E121" s="100"/>
      <c r="F121" s="100"/>
      <c r="G121" s="100"/>
    </row>
    <row r="122" spans="2:11" s="96" customFormat="1" ht="15" hidden="1" customHeight="1" x14ac:dyDescent="0.2">
      <c r="D122" s="100" t="e">
        <f>+D120-D121</f>
        <v>#REF!</v>
      </c>
      <c r="E122" s="100"/>
      <c r="F122" s="100"/>
      <c r="G122" s="100"/>
    </row>
    <row r="123" spans="2:11" s="96" customFormat="1" ht="15" hidden="1" customHeight="1" x14ac:dyDescent="0.2">
      <c r="D123" s="100"/>
      <c r="E123" s="100"/>
      <c r="F123" s="100"/>
      <c r="G123" s="100"/>
    </row>
    <row r="124" spans="2:11" s="96" customFormat="1" ht="15" hidden="1" customHeight="1" x14ac:dyDescent="0.2">
      <c r="B124" s="96" t="s">
        <v>918</v>
      </c>
      <c r="D124" s="100" t="e">
        <f>+D116-D120</f>
        <v>#REF!</v>
      </c>
      <c r="E124" s="100"/>
      <c r="F124" s="100"/>
      <c r="G124" s="100"/>
    </row>
    <row r="125" spans="2:11" s="14" customFormat="1" ht="15" hidden="1" customHeight="1" x14ac:dyDescent="0.2">
      <c r="B125" s="96" t="s">
        <v>919</v>
      </c>
      <c r="D125" s="100" t="e">
        <f>+L109+'EGRESOS-TRANSF'!L97+'EGRESOS-BASURA'!L107+'EGRESOS-CAMINOS'!L101+'EGRESOS-ACUEDUCTO'!L111+'EGRESOS-EDUCAT,CULTURALES,DEPOR'!L96+'EGRESOS-MEDIO AMBIENTE'!L96+'EGRESOS-ATENCIÓN EMERG'!L96+#REF!+#REF!+#REF!+#REF!+#REF!+#REF!+#REF!+#REF!+#REF!+#REF!+#REF!+#REF!+#REF!+#REF!+#REF!+#REF!+#REF!+#REF!+#REF!+#REF!+#REF!+#REF!+#REF!+#REF!+#REF!+#REF!+#REF!+#REF!+#REF!+#REF!+#REF!+#REF!+#REF!+#REF!+#REF!+#REF!+#REF!+#REF!</f>
        <v>#REF!</v>
      </c>
      <c r="E125" s="101"/>
      <c r="F125" s="101"/>
      <c r="G125" s="101"/>
    </row>
    <row r="126" spans="2:11" s="14" customFormat="1" ht="15" hidden="1" customHeight="1" x14ac:dyDescent="0.2">
      <c r="D126" s="100" t="e">
        <f>+D124-D125</f>
        <v>#REF!</v>
      </c>
      <c r="E126" s="101"/>
      <c r="F126" s="101"/>
      <c r="G126" s="101"/>
    </row>
    <row r="127" spans="2:11" s="14" customFormat="1" ht="15" hidden="1" customHeight="1" x14ac:dyDescent="0.2">
      <c r="D127" s="101"/>
      <c r="E127" s="101"/>
      <c r="F127" s="101"/>
      <c r="G127" s="101"/>
    </row>
    <row r="128" spans="2:11" s="14" customFormat="1" ht="15" hidden="1" customHeight="1" x14ac:dyDescent="0.2">
      <c r="D128" s="101"/>
      <c r="E128" s="101"/>
      <c r="F128" s="101"/>
      <c r="G128" s="101"/>
    </row>
    <row r="129" spans="4:13" ht="15" hidden="1" customHeight="1" x14ac:dyDescent="0.2">
      <c r="D129" s="101"/>
      <c r="E129" s="101"/>
      <c r="F129" s="101"/>
      <c r="G129" s="101"/>
      <c r="M129" s="14"/>
    </row>
    <row r="130" spans="4:13" ht="15" hidden="1" customHeight="1" x14ac:dyDescent="0.2">
      <c r="D130" s="101"/>
      <c r="E130" s="101"/>
      <c r="F130" s="101"/>
      <c r="G130" s="101"/>
      <c r="M130" s="14"/>
    </row>
    <row r="131" spans="4:13" ht="15" customHeight="1" x14ac:dyDescent="0.2">
      <c r="D131" s="101"/>
      <c r="E131" s="101"/>
      <c r="F131" s="32">
        <f>+F109-'[8]PROGRAMA I'!$G$295</f>
        <v>0</v>
      </c>
      <c r="G131" s="32">
        <f>+G109-'[8]PROGRAMA I'!$F$295</f>
        <v>0</v>
      </c>
    </row>
    <row r="132" spans="4:13" ht="15" customHeight="1" x14ac:dyDescent="0.2">
      <c r="D132" s="101"/>
      <c r="E132" s="101"/>
      <c r="F132" s="101"/>
      <c r="G132" s="101"/>
      <c r="K132" s="34"/>
    </row>
    <row r="133" spans="4:13" ht="15" customHeight="1" x14ac:dyDescent="0.2">
      <c r="D133" s="101"/>
      <c r="E133" s="101"/>
      <c r="F133" s="101"/>
      <c r="G133" s="101"/>
      <c r="J133" s="101"/>
    </row>
    <row r="134" spans="4:13" ht="15" customHeight="1" x14ac:dyDescent="0.2">
      <c r="D134" s="101"/>
      <c r="E134" s="101"/>
      <c r="F134" s="101"/>
      <c r="G134" s="101"/>
      <c r="J134" s="101"/>
      <c r="K134" s="34"/>
    </row>
    <row r="135" spans="4:13" ht="15" customHeight="1" x14ac:dyDescent="0.2">
      <c r="D135" s="101"/>
      <c r="E135" s="101"/>
      <c r="F135" s="101"/>
      <c r="G135" s="101"/>
      <c r="J135" s="101"/>
      <c r="K135" s="101"/>
    </row>
    <row r="136" spans="4:13" ht="15" customHeight="1" x14ac:dyDescent="0.2">
      <c r="D136" s="101"/>
      <c r="E136" s="101"/>
      <c r="F136" s="101"/>
      <c r="G136" s="101"/>
      <c r="K136" s="46"/>
    </row>
    <row r="137" spans="4:13" ht="15" customHeight="1" x14ac:dyDescent="0.2">
      <c r="D137" s="101"/>
      <c r="E137" s="101"/>
      <c r="F137" s="101"/>
      <c r="G137" s="101"/>
    </row>
    <row r="138" spans="4:13" ht="15" customHeight="1" x14ac:dyDescent="0.2">
      <c r="D138" s="101"/>
      <c r="E138" s="101"/>
      <c r="F138" s="101"/>
      <c r="G138" s="101"/>
      <c r="J138" s="34"/>
    </row>
    <row r="139" spans="4:13" ht="15" customHeight="1" x14ac:dyDescent="0.2">
      <c r="D139" s="101"/>
      <c r="E139" s="101"/>
      <c r="F139" s="101"/>
      <c r="G139" s="101"/>
    </row>
    <row r="140" spans="4:13" ht="15" customHeight="1" x14ac:dyDescent="0.2">
      <c r="D140" s="101"/>
      <c r="E140" s="101"/>
      <c r="F140" s="101"/>
      <c r="G140" s="101"/>
    </row>
    <row r="141" spans="4:13" ht="15" customHeight="1" x14ac:dyDescent="0.2">
      <c r="D141" s="101"/>
      <c r="E141" s="101"/>
      <c r="F141" s="101"/>
      <c r="G141" s="101"/>
    </row>
    <row r="142" spans="4:13" ht="15" customHeight="1" x14ac:dyDescent="0.2">
      <c r="D142" s="101"/>
      <c r="E142" s="101"/>
      <c r="F142" s="101"/>
      <c r="G142" s="101"/>
    </row>
    <row r="143" spans="4:13" ht="15" customHeight="1" x14ac:dyDescent="0.2">
      <c r="D143" s="101"/>
      <c r="E143" s="101"/>
      <c r="F143" s="101"/>
      <c r="G143" s="101"/>
    </row>
    <row r="144" spans="4:13" ht="15" customHeight="1" x14ac:dyDescent="0.2">
      <c r="D144" s="101"/>
      <c r="E144" s="101"/>
      <c r="F144" s="101"/>
      <c r="G144" s="101"/>
    </row>
    <row r="145" spans="4:7" ht="15" customHeight="1" x14ac:dyDescent="0.2">
      <c r="D145" s="101"/>
      <c r="E145" s="101"/>
      <c r="F145" s="101"/>
      <c r="G145" s="101"/>
    </row>
    <row r="146" spans="4:7" ht="15" customHeight="1" x14ac:dyDescent="0.2">
      <c r="D146" s="101"/>
      <c r="E146" s="101"/>
      <c r="F146" s="101"/>
      <c r="G146" s="101"/>
    </row>
    <row r="147" spans="4:7" ht="15" customHeight="1" x14ac:dyDescent="0.2">
      <c r="D147" s="101"/>
      <c r="E147" s="101"/>
      <c r="F147" s="101"/>
      <c r="G147" s="101"/>
    </row>
    <row r="148" spans="4:7" ht="15" customHeight="1" x14ac:dyDescent="0.2">
      <c r="D148" s="101"/>
      <c r="E148" s="101"/>
      <c r="F148" s="101"/>
      <c r="G148" s="101"/>
    </row>
    <row r="149" spans="4:7" ht="15" customHeight="1" x14ac:dyDescent="0.2"/>
    <row r="150" spans="4:7" ht="15" customHeight="1" x14ac:dyDescent="0.2"/>
    <row r="151" spans="4:7" ht="15" customHeight="1" x14ac:dyDescent="0.2"/>
    <row r="152" spans="4:7" ht="15" customHeight="1" x14ac:dyDescent="0.2"/>
    <row r="153" spans="4:7" ht="15" customHeight="1" x14ac:dyDescent="0.2"/>
    <row r="154" spans="4:7" ht="15" customHeight="1" x14ac:dyDescent="0.2"/>
    <row r="155" spans="4:7" ht="15" customHeight="1" x14ac:dyDescent="0.2"/>
    <row r="156" spans="4:7" ht="15" customHeight="1" x14ac:dyDescent="0.2"/>
    <row r="157" spans="4:7" ht="15" customHeight="1" x14ac:dyDescent="0.2"/>
    <row r="158" spans="4:7" ht="15" customHeight="1" x14ac:dyDescent="0.2"/>
    <row r="159" spans="4:7" ht="15" customHeight="1" x14ac:dyDescent="0.2"/>
    <row r="160" spans="4: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sheetData>
  <autoFilter ref="B5:L107" xr:uid="{00000000-0009-0000-0000-000001000000}">
    <filterColumn colId="6">
      <filters blank="1">
        <filter val="1,007,000.00"/>
        <filter val="1,155,983.92"/>
        <filter val="1,250,000.00"/>
        <filter val="1,275,000.00"/>
        <filter val="1,482,000.00"/>
        <filter val="1,541,311.89"/>
        <filter val="1,600,000.00"/>
        <filter val="1,850,000.00"/>
        <filter val="1,957,466.10"/>
        <filter val="100,000.00"/>
        <filter val="12,191,844.11"/>
        <filter val="150,000.00"/>
        <filter val="175,000.00"/>
        <filter val="179,000.00"/>
        <filter val="192,663.99"/>
        <filter val="2,756,000.00"/>
        <filter val="200,000.00"/>
        <filter val="22,802,019.54"/>
        <filter val="29,552,019.54"/>
        <filter val="3,211,066.32"/>
        <filter val="3,564,283.75"/>
        <filter val="3,691,441.98"/>
        <filter val="3,756,947.74"/>
        <filter val="325,000.00"/>
        <filter val="328,000.00"/>
        <filter val="350,000.00"/>
        <filter val="50,000.00"/>
        <filter val="51,948,253.37"/>
        <filter val="565,000.00"/>
        <filter val="577,991.96"/>
        <filter val="578,091.20"/>
        <filter val="6,750,000.00"/>
        <filter val="600,000.00"/>
        <filter val="625,000.00"/>
        <filter val="650,000.00"/>
        <filter val="685,000.00"/>
        <filter val="7,238,023.65"/>
        <filter val="75,000.00"/>
        <filter val="796,711.76"/>
        <filter val="8,980,777.79"/>
        <filter val="96,711.7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2:L84 H82:H84 K95 H95:H96 H88:H89 H93 K88:L88 L89 K93:L93 K96:L96 H34 K34:L34 H51:H78 K51:L78 H42:H46 K43:L46 H98:H105 K98:L108 H12:H21 K12:L21 K36:L38 H36:H38 K23:L24 H23:H24 H107:H108 K40:L40 H40:H41 H26:H32 K27:L32 K41:L41 K26:L26 K25:L25 J42:L42 K48:L49 H48:H49 D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filterMode="1"/>
  <dimension ref="B1:Q24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C116" sqref="C116"/>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2.85546875" style="101" bestFit="1" customWidth="1"/>
    <col min="14" max="14" width="12.42578125" style="14" bestFit="1" customWidth="1"/>
    <col min="15" max="15" width="13.42578125" style="14" bestFit="1" customWidth="1"/>
    <col min="16" max="16384" width="11.42578125" style="14"/>
  </cols>
  <sheetData>
    <row r="1" spans="2:13" ht="15" customHeight="1" x14ac:dyDescent="0.2"/>
    <row r="2" spans="2:13" s="64" customFormat="1" ht="15" customHeight="1" x14ac:dyDescent="0.25">
      <c r="B2" s="184" t="s">
        <v>690</v>
      </c>
      <c r="C2" s="184"/>
      <c r="D2" s="184"/>
      <c r="E2" s="184"/>
      <c r="F2" s="184"/>
      <c r="G2" s="184"/>
      <c r="H2" s="184"/>
      <c r="I2" s="184"/>
      <c r="J2" s="184"/>
      <c r="K2" s="184"/>
      <c r="L2" s="184"/>
      <c r="M2" s="156"/>
    </row>
    <row r="3" spans="2:13" s="64" customFormat="1" ht="15" customHeight="1" x14ac:dyDescent="0.25">
      <c r="B3" s="184" t="s">
        <v>1011</v>
      </c>
      <c r="C3" s="184"/>
      <c r="D3" s="184"/>
      <c r="E3" s="184"/>
      <c r="F3" s="184"/>
      <c r="G3" s="184"/>
      <c r="H3" s="184"/>
      <c r="I3" s="184"/>
      <c r="J3" s="184"/>
      <c r="K3" s="184"/>
      <c r="L3" s="184"/>
      <c r="M3" s="157"/>
    </row>
    <row r="4" spans="2:13" ht="15" customHeight="1" x14ac:dyDescent="0.2"/>
    <row r="5" spans="2:13"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c r="M5" s="110"/>
    </row>
    <row r="6" spans="2:13" s="63" customFormat="1" ht="16.5" customHeight="1" x14ac:dyDescent="0.2">
      <c r="B6" s="185"/>
      <c r="C6" s="186"/>
      <c r="D6" s="183"/>
      <c r="E6" s="183"/>
      <c r="F6" s="183"/>
      <c r="G6" s="187"/>
      <c r="H6" s="183"/>
      <c r="I6" s="183"/>
      <c r="J6" s="183"/>
      <c r="K6" s="183"/>
      <c r="L6" s="183"/>
      <c r="M6" s="110"/>
    </row>
    <row r="7" spans="2:13" ht="15" hidden="1" customHeight="1" x14ac:dyDescent="0.2">
      <c r="B7" s="15" t="s">
        <v>702</v>
      </c>
      <c r="C7" s="16" t="s">
        <v>703</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c r="M7" s="14"/>
    </row>
    <row r="8" spans="2:13" ht="15" hidden="1" customHeight="1" x14ac:dyDescent="0.2">
      <c r="B8" s="15" t="s">
        <v>704</v>
      </c>
      <c r="C8" s="16" t="s">
        <v>705</v>
      </c>
      <c r="D8" s="17">
        <f>SUM(D9:D10)</f>
        <v>0</v>
      </c>
      <c r="E8" s="17">
        <f>SUM(E9:E10)</f>
        <v>0</v>
      </c>
      <c r="F8" s="17">
        <f t="shared" ref="F8:L8" si="1">SUM(F9:F10)</f>
        <v>0</v>
      </c>
      <c r="G8" s="17">
        <f t="shared" si="1"/>
        <v>0</v>
      </c>
      <c r="H8" s="17">
        <f t="shared" si="1"/>
        <v>0</v>
      </c>
      <c r="I8" s="17">
        <f t="shared" si="1"/>
        <v>0</v>
      </c>
      <c r="J8" s="17">
        <f t="shared" si="1"/>
        <v>0</v>
      </c>
      <c r="K8" s="17">
        <f t="shared" si="1"/>
        <v>0</v>
      </c>
      <c r="L8" s="17">
        <f t="shared" si="1"/>
        <v>0</v>
      </c>
      <c r="M8" s="14"/>
    </row>
    <row r="9" spans="2:13" ht="15" hidden="1" customHeight="1" x14ac:dyDescent="0.2">
      <c r="B9" s="18" t="s">
        <v>706</v>
      </c>
      <c r="C9" s="19" t="s">
        <v>707</v>
      </c>
      <c r="D9" s="20">
        <v>0</v>
      </c>
      <c r="E9" s="20">
        <v>0</v>
      </c>
      <c r="F9" s="20">
        <v>0</v>
      </c>
      <c r="G9" s="20">
        <v>0</v>
      </c>
      <c r="H9" s="20">
        <f>+D9+E9+F9-G9</f>
        <v>0</v>
      </c>
      <c r="I9" s="20">
        <v>0</v>
      </c>
      <c r="J9" s="20">
        <v>0</v>
      </c>
      <c r="K9" s="20">
        <f>+I9+J9</f>
        <v>0</v>
      </c>
      <c r="L9" s="20">
        <f>+H9-K9</f>
        <v>0</v>
      </c>
      <c r="M9" s="14"/>
    </row>
    <row r="10" spans="2:13" ht="15" hidden="1" customHeight="1" x14ac:dyDescent="0.2">
      <c r="B10" s="18" t="s">
        <v>708</v>
      </c>
      <c r="C10" s="19" t="s">
        <v>709</v>
      </c>
      <c r="D10" s="20">
        <v>0</v>
      </c>
      <c r="E10" s="20">
        <v>0</v>
      </c>
      <c r="F10" s="20">
        <v>0</v>
      </c>
      <c r="G10" s="20">
        <v>0</v>
      </c>
      <c r="H10" s="20">
        <f>+D10+E10+F10-G10</f>
        <v>0</v>
      </c>
      <c r="I10" s="20">
        <v>0</v>
      </c>
      <c r="J10" s="20">
        <v>0</v>
      </c>
      <c r="K10" s="20">
        <f>+I10+J10</f>
        <v>0</v>
      </c>
      <c r="L10" s="20">
        <f>+H10-K10</f>
        <v>0</v>
      </c>
      <c r="M10" s="14"/>
    </row>
    <row r="11" spans="2:13" ht="15" hidden="1" customHeight="1" x14ac:dyDescent="0.2">
      <c r="B11" s="15" t="s">
        <v>710</v>
      </c>
      <c r="C11" s="16" t="s">
        <v>711</v>
      </c>
      <c r="D11" s="17">
        <f>SUM(D12:D13)</f>
        <v>0</v>
      </c>
      <c r="E11" s="17">
        <f>SUM(E12:E13)</f>
        <v>0</v>
      </c>
      <c r="F11" s="17">
        <f t="shared" ref="F11:L11" si="2">SUM(F12:F13)</f>
        <v>0</v>
      </c>
      <c r="G11" s="17">
        <f t="shared" si="2"/>
        <v>0</v>
      </c>
      <c r="H11" s="17">
        <f t="shared" si="2"/>
        <v>0</v>
      </c>
      <c r="I11" s="17">
        <f t="shared" si="2"/>
        <v>0</v>
      </c>
      <c r="J11" s="17">
        <f t="shared" si="2"/>
        <v>0</v>
      </c>
      <c r="K11" s="17">
        <f t="shared" si="2"/>
        <v>0</v>
      </c>
      <c r="L11" s="17">
        <f t="shared" si="2"/>
        <v>0</v>
      </c>
      <c r="M11" s="14"/>
    </row>
    <row r="12" spans="2:13" ht="15" hidden="1" customHeight="1" x14ac:dyDescent="0.2">
      <c r="B12" s="18" t="s">
        <v>712</v>
      </c>
      <c r="C12" s="19" t="s">
        <v>713</v>
      </c>
      <c r="D12" s="20">
        <v>0</v>
      </c>
      <c r="E12" s="20">
        <v>0</v>
      </c>
      <c r="F12" s="20">
        <v>0</v>
      </c>
      <c r="G12" s="20">
        <v>0</v>
      </c>
      <c r="H12" s="20">
        <f>+D12+E12+F12-G12</f>
        <v>0</v>
      </c>
      <c r="I12" s="20">
        <v>0</v>
      </c>
      <c r="J12" s="20">
        <v>0</v>
      </c>
      <c r="K12" s="20">
        <f>+I12+J12</f>
        <v>0</v>
      </c>
      <c r="L12" s="20">
        <f>+H12-K12</f>
        <v>0</v>
      </c>
      <c r="M12" s="14"/>
    </row>
    <row r="13" spans="2:13" ht="15" hidden="1" customHeight="1" x14ac:dyDescent="0.2">
      <c r="B13" s="18" t="s">
        <v>714</v>
      </c>
      <c r="C13" s="19" t="s">
        <v>715</v>
      </c>
      <c r="D13" s="20">
        <v>0</v>
      </c>
      <c r="E13" s="20">
        <v>0</v>
      </c>
      <c r="F13" s="20">
        <v>0</v>
      </c>
      <c r="G13" s="20">
        <v>0</v>
      </c>
      <c r="H13" s="20">
        <f>+D13+E13+F13-G13</f>
        <v>0</v>
      </c>
      <c r="I13" s="20">
        <v>0</v>
      </c>
      <c r="J13" s="20">
        <v>0</v>
      </c>
      <c r="K13" s="20">
        <f>+I13+J13</f>
        <v>0</v>
      </c>
      <c r="L13" s="20">
        <f>+H13-K13</f>
        <v>0</v>
      </c>
      <c r="M13" s="14"/>
    </row>
    <row r="14" spans="2:13" ht="15" hidden="1" customHeight="1" x14ac:dyDescent="0.2">
      <c r="B14" s="15" t="s">
        <v>716</v>
      </c>
      <c r="C14" s="16" t="s">
        <v>717</v>
      </c>
      <c r="D14" s="17">
        <f>SUM(D15:D16)</f>
        <v>0</v>
      </c>
      <c r="E14" s="17">
        <f>SUM(E15:E16)</f>
        <v>0</v>
      </c>
      <c r="F14" s="17">
        <f t="shared" ref="F14:L14" si="3">SUM(F15:F16)</f>
        <v>0</v>
      </c>
      <c r="G14" s="17">
        <f t="shared" si="3"/>
        <v>0</v>
      </c>
      <c r="H14" s="17">
        <f t="shared" si="3"/>
        <v>0</v>
      </c>
      <c r="I14" s="17">
        <f t="shared" si="3"/>
        <v>0</v>
      </c>
      <c r="J14" s="17">
        <f t="shared" si="3"/>
        <v>0</v>
      </c>
      <c r="K14" s="17">
        <f t="shared" si="3"/>
        <v>0</v>
      </c>
      <c r="L14" s="17">
        <f t="shared" si="3"/>
        <v>0</v>
      </c>
      <c r="M14" s="14"/>
    </row>
    <row r="15" spans="2:13" ht="15" hidden="1" customHeight="1" x14ac:dyDescent="0.2">
      <c r="B15" s="18" t="s">
        <v>718</v>
      </c>
      <c r="C15" s="19" t="s">
        <v>719</v>
      </c>
      <c r="D15" s="20">
        <v>0</v>
      </c>
      <c r="E15" s="20">
        <v>0</v>
      </c>
      <c r="F15" s="20">
        <v>0</v>
      </c>
      <c r="G15" s="20">
        <v>0</v>
      </c>
      <c r="H15" s="20">
        <f>+D15+E15+F15-G15</f>
        <v>0</v>
      </c>
      <c r="I15" s="20">
        <v>0</v>
      </c>
      <c r="J15" s="20">
        <v>0</v>
      </c>
      <c r="K15" s="20">
        <f>+I15+J15</f>
        <v>0</v>
      </c>
      <c r="L15" s="20">
        <f>+H15-K15</f>
        <v>0</v>
      </c>
      <c r="M15" s="14"/>
    </row>
    <row r="16" spans="2:13" ht="15" hidden="1" customHeight="1" x14ac:dyDescent="0.2">
      <c r="B16" s="18" t="s">
        <v>720</v>
      </c>
      <c r="C16" s="19" t="s">
        <v>721</v>
      </c>
      <c r="D16" s="20">
        <v>0</v>
      </c>
      <c r="E16" s="20">
        <v>0</v>
      </c>
      <c r="F16" s="20">
        <v>0</v>
      </c>
      <c r="G16" s="20">
        <v>0</v>
      </c>
      <c r="H16" s="20">
        <f>+D16+E16+F16-G16</f>
        <v>0</v>
      </c>
      <c r="I16" s="20">
        <v>0</v>
      </c>
      <c r="J16" s="39">
        <v>0</v>
      </c>
      <c r="K16" s="20">
        <f>+I16+J16</f>
        <v>0</v>
      </c>
      <c r="L16" s="20">
        <f>+H16-K16</f>
        <v>0</v>
      </c>
      <c r="M16" s="14"/>
    </row>
    <row r="17" spans="2:12" s="14" customFormat="1" ht="15" hidden="1" customHeight="1" x14ac:dyDescent="0.2">
      <c r="B17" s="15" t="s">
        <v>722</v>
      </c>
      <c r="C17" s="16" t="s">
        <v>723</v>
      </c>
      <c r="D17" s="17">
        <f>SUM(D18:D19)</f>
        <v>0</v>
      </c>
      <c r="E17" s="17">
        <f>SUM(E18:E19)</f>
        <v>0</v>
      </c>
      <c r="F17" s="17">
        <f t="shared" ref="F17:L17" si="4">SUM(F18:F19)</f>
        <v>0</v>
      </c>
      <c r="G17" s="17">
        <f t="shared" si="4"/>
        <v>0</v>
      </c>
      <c r="H17" s="17">
        <f t="shared" si="4"/>
        <v>0</v>
      </c>
      <c r="I17" s="17">
        <f t="shared" si="4"/>
        <v>0</v>
      </c>
      <c r="J17" s="17">
        <f t="shared" si="4"/>
        <v>0</v>
      </c>
      <c r="K17" s="17">
        <f t="shared" si="4"/>
        <v>0</v>
      </c>
      <c r="L17" s="17">
        <f t="shared" si="4"/>
        <v>0</v>
      </c>
    </row>
    <row r="18" spans="2:12" s="14" customFormat="1" ht="15" hidden="1" customHeight="1" x14ac:dyDescent="0.2">
      <c r="B18" s="19" t="s">
        <v>724</v>
      </c>
      <c r="C18" s="19" t="s">
        <v>725</v>
      </c>
      <c r="D18" s="20">
        <v>0</v>
      </c>
      <c r="E18" s="20">
        <v>0</v>
      </c>
      <c r="F18" s="20">
        <v>0</v>
      </c>
      <c r="G18" s="20">
        <v>0</v>
      </c>
      <c r="H18" s="20">
        <f>+D18+E18+F18-G18</f>
        <v>0</v>
      </c>
      <c r="I18" s="20">
        <v>0</v>
      </c>
      <c r="J18" s="20">
        <v>0</v>
      </c>
      <c r="K18" s="20">
        <f>+I18+J18</f>
        <v>0</v>
      </c>
      <c r="L18" s="20">
        <f>+H18-K18</f>
        <v>0</v>
      </c>
    </row>
    <row r="19" spans="2:12" s="14" customFormat="1" ht="15" hidden="1" customHeight="1" x14ac:dyDescent="0.2">
      <c r="B19" s="19" t="s">
        <v>726</v>
      </c>
      <c r="C19" s="19" t="s">
        <v>727</v>
      </c>
      <c r="D19" s="20">
        <v>0</v>
      </c>
      <c r="E19" s="20">
        <v>0</v>
      </c>
      <c r="F19" s="20">
        <v>0</v>
      </c>
      <c r="G19" s="20">
        <v>0</v>
      </c>
      <c r="H19" s="20">
        <f>+D19+E19+F19-G19</f>
        <v>0</v>
      </c>
      <c r="I19" s="20">
        <v>0</v>
      </c>
      <c r="J19" s="20">
        <v>0</v>
      </c>
      <c r="K19" s="20">
        <f>+I19+J19</f>
        <v>0</v>
      </c>
      <c r="L19" s="20">
        <f>+H19-K19</f>
        <v>0</v>
      </c>
    </row>
    <row r="20" spans="2:12" s="14" customFormat="1" ht="15" hidden="1" customHeight="1" x14ac:dyDescent="0.2">
      <c r="B20" s="15" t="s">
        <v>728</v>
      </c>
      <c r="C20" s="16" t="s">
        <v>729</v>
      </c>
      <c r="D20" s="17">
        <f>SUM(D21:D22)</f>
        <v>0</v>
      </c>
      <c r="E20" s="17">
        <f>SUM(E21:E22)</f>
        <v>0</v>
      </c>
      <c r="F20" s="17">
        <f t="shared" ref="F20:L20" si="5">SUM(F21:F22)</f>
        <v>0</v>
      </c>
      <c r="G20" s="17">
        <f t="shared" si="5"/>
        <v>0</v>
      </c>
      <c r="H20" s="17">
        <f t="shared" si="5"/>
        <v>0</v>
      </c>
      <c r="I20" s="17">
        <f t="shared" si="5"/>
        <v>0</v>
      </c>
      <c r="J20" s="17">
        <f t="shared" si="5"/>
        <v>0</v>
      </c>
      <c r="K20" s="17">
        <f t="shared" si="5"/>
        <v>0</v>
      </c>
      <c r="L20" s="17">
        <f t="shared" si="5"/>
        <v>0</v>
      </c>
    </row>
    <row r="21" spans="2:12" s="14" customFormat="1" ht="15" hidden="1" customHeight="1" x14ac:dyDescent="0.2">
      <c r="B21" s="18" t="s">
        <v>730</v>
      </c>
      <c r="C21" s="19" t="s">
        <v>731</v>
      </c>
      <c r="D21" s="20">
        <v>0</v>
      </c>
      <c r="E21" s="20">
        <v>0</v>
      </c>
      <c r="F21" s="20">
        <v>0</v>
      </c>
      <c r="G21" s="20">
        <v>0</v>
      </c>
      <c r="H21" s="20">
        <f>+D21+E21+F21-G21</f>
        <v>0</v>
      </c>
      <c r="I21" s="20">
        <v>0</v>
      </c>
      <c r="J21" s="39">
        <v>0</v>
      </c>
      <c r="K21" s="20">
        <f>+I21+J21</f>
        <v>0</v>
      </c>
      <c r="L21" s="20">
        <f>+H21-K21</f>
        <v>0</v>
      </c>
    </row>
    <row r="22" spans="2:12" s="14" customFormat="1" ht="15" hidden="1" customHeight="1" x14ac:dyDescent="0.2">
      <c r="B22" s="18" t="s">
        <v>732</v>
      </c>
      <c r="C22" s="19" t="s">
        <v>733</v>
      </c>
      <c r="D22" s="20">
        <v>0</v>
      </c>
      <c r="E22" s="20">
        <v>0</v>
      </c>
      <c r="F22" s="20">
        <v>0</v>
      </c>
      <c r="G22" s="20">
        <v>0</v>
      </c>
      <c r="H22" s="20">
        <f>+D22+E22+F22-G22</f>
        <v>0</v>
      </c>
      <c r="I22" s="20">
        <v>0</v>
      </c>
      <c r="J22" s="39">
        <v>0</v>
      </c>
      <c r="K22" s="20">
        <f>+I22+J22</f>
        <v>0</v>
      </c>
      <c r="L22" s="20">
        <f>+H22-K22</f>
        <v>0</v>
      </c>
    </row>
    <row r="23" spans="2:12" s="14" customFormat="1" ht="15" hidden="1" customHeight="1" x14ac:dyDescent="0.2">
      <c r="B23" s="15" t="s">
        <v>734</v>
      </c>
      <c r="C23" s="16" t="s">
        <v>735</v>
      </c>
      <c r="D23" s="17">
        <f t="shared" ref="D23:L23" si="6">+D24+D26+D29+D33+D36+D38+D40+D43+D45</f>
        <v>0</v>
      </c>
      <c r="E23" s="17">
        <f t="shared" si="6"/>
        <v>0</v>
      </c>
      <c r="F23" s="17">
        <f t="shared" si="6"/>
        <v>0</v>
      </c>
      <c r="G23" s="17">
        <f t="shared" si="6"/>
        <v>0</v>
      </c>
      <c r="H23" s="17">
        <f t="shared" si="6"/>
        <v>0</v>
      </c>
      <c r="I23" s="17">
        <f t="shared" si="6"/>
        <v>0</v>
      </c>
      <c r="J23" s="17">
        <f t="shared" si="6"/>
        <v>0</v>
      </c>
      <c r="K23" s="17">
        <f t="shared" si="6"/>
        <v>0</v>
      </c>
      <c r="L23" s="17">
        <f t="shared" si="6"/>
        <v>0</v>
      </c>
    </row>
    <row r="24" spans="2:12" s="14" customFormat="1" ht="15" hidden="1" customHeight="1" x14ac:dyDescent="0.2">
      <c r="B24" s="15" t="s">
        <v>736</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s="14" customFormat="1" ht="15" hidden="1" customHeight="1" x14ac:dyDescent="0.2">
      <c r="B25" s="18" t="s">
        <v>737</v>
      </c>
      <c r="C25" s="19" t="s">
        <v>738</v>
      </c>
      <c r="D25" s="20">
        <v>0</v>
      </c>
      <c r="E25" s="20">
        <v>0</v>
      </c>
      <c r="F25" s="20">
        <v>0</v>
      </c>
      <c r="G25" s="20">
        <v>0</v>
      </c>
      <c r="H25" s="20">
        <f>+D25+E25+F25-G25</f>
        <v>0</v>
      </c>
      <c r="I25" s="20">
        <v>0</v>
      </c>
      <c r="J25" s="20">
        <v>0</v>
      </c>
      <c r="K25" s="20">
        <f>+I25+J25</f>
        <v>0</v>
      </c>
      <c r="L25" s="20">
        <f>+H25-K25</f>
        <v>0</v>
      </c>
    </row>
    <row r="26" spans="2:12" s="14" customFormat="1" ht="15" hidden="1" customHeight="1" x14ac:dyDescent="0.2">
      <c r="B26" s="15" t="s">
        <v>739</v>
      </c>
      <c r="C26" s="16" t="s">
        <v>740</v>
      </c>
      <c r="D26" s="17">
        <f>SUM(D27:D28)</f>
        <v>0</v>
      </c>
      <c r="E26" s="17">
        <f>SUM(E27:E28)</f>
        <v>0</v>
      </c>
      <c r="F26" s="17">
        <f t="shared" ref="F26:L26" si="8">SUM(F27:F28)</f>
        <v>0</v>
      </c>
      <c r="G26" s="17">
        <f t="shared" si="8"/>
        <v>0</v>
      </c>
      <c r="H26" s="17">
        <f t="shared" si="8"/>
        <v>0</v>
      </c>
      <c r="I26" s="17">
        <f t="shared" si="8"/>
        <v>0</v>
      </c>
      <c r="J26" s="17">
        <f t="shared" si="8"/>
        <v>0</v>
      </c>
      <c r="K26" s="17">
        <f t="shared" si="8"/>
        <v>0</v>
      </c>
      <c r="L26" s="17">
        <f t="shared" si="8"/>
        <v>0</v>
      </c>
    </row>
    <row r="27" spans="2:12" s="14" customFormat="1" ht="15" hidden="1" customHeight="1" x14ac:dyDescent="0.2">
      <c r="B27" s="18" t="s">
        <v>741</v>
      </c>
      <c r="C27" s="19" t="s">
        <v>742</v>
      </c>
      <c r="D27" s="20">
        <v>0</v>
      </c>
      <c r="E27" s="20">
        <v>0</v>
      </c>
      <c r="F27" s="20">
        <v>0</v>
      </c>
      <c r="G27" s="20">
        <v>0</v>
      </c>
      <c r="H27" s="20">
        <f>+D27+E27+F27-G27</f>
        <v>0</v>
      </c>
      <c r="I27" s="20">
        <v>0</v>
      </c>
      <c r="J27" s="20">
        <v>0</v>
      </c>
      <c r="K27" s="20">
        <f>+I27+J27</f>
        <v>0</v>
      </c>
      <c r="L27" s="20">
        <f>+H27-K27</f>
        <v>0</v>
      </c>
    </row>
    <row r="28" spans="2:12" s="14" customFormat="1" ht="15" hidden="1" customHeight="1" x14ac:dyDescent="0.2">
      <c r="B28" s="18" t="s">
        <v>743</v>
      </c>
      <c r="C28" s="19" t="s">
        <v>744</v>
      </c>
      <c r="D28" s="20">
        <v>0</v>
      </c>
      <c r="E28" s="20">
        <v>0</v>
      </c>
      <c r="F28" s="20">
        <v>0</v>
      </c>
      <c r="G28" s="20">
        <v>0</v>
      </c>
      <c r="H28" s="20">
        <f>+D28+E28+F28-G28</f>
        <v>0</v>
      </c>
      <c r="I28" s="20">
        <v>0</v>
      </c>
      <c r="J28" s="20">
        <v>0</v>
      </c>
      <c r="K28" s="20">
        <f>+I28+J28</f>
        <v>0</v>
      </c>
      <c r="L28" s="20">
        <f>+H28-K28</f>
        <v>0</v>
      </c>
    </row>
    <row r="29" spans="2:12" s="14" customFormat="1" ht="15" hidden="1" customHeight="1" x14ac:dyDescent="0.2">
      <c r="B29" s="15" t="s">
        <v>745</v>
      </c>
      <c r="C29" s="16" t="s">
        <v>746</v>
      </c>
      <c r="D29" s="17">
        <f>SUM(D30:D32)</f>
        <v>0</v>
      </c>
      <c r="E29" s="17">
        <f>SUM(E30:E32)</f>
        <v>0</v>
      </c>
      <c r="F29" s="17">
        <f t="shared" ref="F29:L29" si="9">SUM(F30:F32)</f>
        <v>0</v>
      </c>
      <c r="G29" s="17">
        <f t="shared" si="9"/>
        <v>0</v>
      </c>
      <c r="H29" s="17">
        <f t="shared" si="9"/>
        <v>0</v>
      </c>
      <c r="I29" s="17">
        <f t="shared" si="9"/>
        <v>0</v>
      </c>
      <c r="J29" s="17">
        <f t="shared" si="9"/>
        <v>0</v>
      </c>
      <c r="K29" s="17">
        <f t="shared" si="9"/>
        <v>0</v>
      </c>
      <c r="L29" s="17">
        <f t="shared" si="9"/>
        <v>0</v>
      </c>
    </row>
    <row r="30" spans="2:12" s="14" customFormat="1" ht="15" hidden="1" customHeight="1" x14ac:dyDescent="0.2">
      <c r="B30" s="18" t="s">
        <v>747</v>
      </c>
      <c r="C30" s="19" t="s">
        <v>748</v>
      </c>
      <c r="D30" s="20">
        <v>0</v>
      </c>
      <c r="E30" s="20">
        <v>0</v>
      </c>
      <c r="F30" s="20">
        <v>0</v>
      </c>
      <c r="G30" s="20">
        <v>0</v>
      </c>
      <c r="H30" s="20">
        <f>+D30+E30+F30-G30</f>
        <v>0</v>
      </c>
      <c r="I30" s="20">
        <f>+'[18]EGRESOS-PROG I'!$K$30</f>
        <v>0</v>
      </c>
      <c r="J30" s="20">
        <v>0</v>
      </c>
      <c r="K30" s="20">
        <f>+I30+J30</f>
        <v>0</v>
      </c>
      <c r="L30" s="20">
        <f>+H30-K30</f>
        <v>0</v>
      </c>
    </row>
    <row r="31" spans="2:12" s="14" customFormat="1" ht="15" hidden="1" customHeight="1" x14ac:dyDescent="0.2">
      <c r="B31" s="18" t="s">
        <v>749</v>
      </c>
      <c r="C31" s="19" t="s">
        <v>750</v>
      </c>
      <c r="D31" s="20">
        <v>0</v>
      </c>
      <c r="E31" s="20">
        <v>0</v>
      </c>
      <c r="F31" s="20">
        <v>0</v>
      </c>
      <c r="G31" s="20">
        <v>0</v>
      </c>
      <c r="H31" s="20">
        <f>+D31+E31+F31-G31</f>
        <v>0</v>
      </c>
      <c r="I31" s="20">
        <f>+'[18]EGRESOS-PROG I'!$K$31</f>
        <v>0</v>
      </c>
      <c r="J31" s="20">
        <v>0</v>
      </c>
      <c r="K31" s="20">
        <f>+I31+J31</f>
        <v>0</v>
      </c>
      <c r="L31" s="20">
        <f>+H31-K31</f>
        <v>0</v>
      </c>
    </row>
    <row r="32" spans="2:12" s="14" customFormat="1" ht="15" hidden="1" customHeight="1" x14ac:dyDescent="0.2">
      <c r="B32" s="19" t="s">
        <v>751</v>
      </c>
      <c r="C32" s="14" t="s">
        <v>752</v>
      </c>
      <c r="D32" s="20">
        <v>0</v>
      </c>
      <c r="E32" s="20">
        <v>0</v>
      </c>
      <c r="F32" s="20">
        <v>0</v>
      </c>
      <c r="G32" s="20">
        <v>0</v>
      </c>
      <c r="H32" s="20">
        <f>+D32+E32+F32-G32</f>
        <v>0</v>
      </c>
      <c r="I32" s="20">
        <v>0</v>
      </c>
      <c r="J32" s="20">
        <v>0</v>
      </c>
      <c r="K32" s="20">
        <f>+I32+J32</f>
        <v>0</v>
      </c>
      <c r="L32" s="20">
        <f>+H32-K32</f>
        <v>0</v>
      </c>
    </row>
    <row r="33" spans="2:12" s="14" customFormat="1" ht="15" hidden="1" customHeight="1" x14ac:dyDescent="0.2">
      <c r="B33" s="15" t="s">
        <v>753</v>
      </c>
      <c r="C33" s="16" t="s">
        <v>754</v>
      </c>
      <c r="D33" s="17">
        <f>SUM(D34:D35)</f>
        <v>0</v>
      </c>
      <c r="E33" s="17">
        <f>SUM(E34:E35)</f>
        <v>0</v>
      </c>
      <c r="F33" s="17">
        <f t="shared" ref="F33:L33" si="10">SUM(F34:F35)</f>
        <v>0</v>
      </c>
      <c r="G33" s="17">
        <f t="shared" si="10"/>
        <v>0</v>
      </c>
      <c r="H33" s="17">
        <f t="shared" si="10"/>
        <v>0</v>
      </c>
      <c r="I33" s="17">
        <f t="shared" si="10"/>
        <v>0</v>
      </c>
      <c r="J33" s="17">
        <f t="shared" si="10"/>
        <v>0</v>
      </c>
      <c r="K33" s="17">
        <f t="shared" si="10"/>
        <v>0</v>
      </c>
      <c r="L33" s="17">
        <f t="shared" si="10"/>
        <v>0</v>
      </c>
    </row>
    <row r="34" spans="2:12" s="14" customFormat="1" ht="15" hidden="1" customHeight="1" x14ac:dyDescent="0.2">
      <c r="B34" s="19" t="s">
        <v>755</v>
      </c>
      <c r="C34" s="19" t="s">
        <v>756</v>
      </c>
      <c r="D34" s="20">
        <v>0</v>
      </c>
      <c r="E34" s="20">
        <v>0</v>
      </c>
      <c r="F34" s="20">
        <v>0</v>
      </c>
      <c r="G34" s="20">
        <v>0</v>
      </c>
      <c r="H34" s="20">
        <f>+D34+E34+F34-G34</f>
        <v>0</v>
      </c>
      <c r="I34" s="20">
        <v>0</v>
      </c>
      <c r="J34" s="20">
        <v>0</v>
      </c>
      <c r="K34" s="20">
        <f>+I34+J34</f>
        <v>0</v>
      </c>
      <c r="L34" s="20">
        <f>+H34-K34</f>
        <v>0</v>
      </c>
    </row>
    <row r="35" spans="2:12" s="14" customFormat="1" ht="15" hidden="1" customHeight="1" x14ac:dyDescent="0.2">
      <c r="B35" s="19" t="s">
        <v>757</v>
      </c>
      <c r="C35" s="19" t="s">
        <v>758</v>
      </c>
      <c r="D35" s="20">
        <v>0</v>
      </c>
      <c r="E35" s="20">
        <v>0</v>
      </c>
      <c r="F35" s="20">
        <v>0</v>
      </c>
      <c r="G35" s="20">
        <v>0</v>
      </c>
      <c r="H35" s="20">
        <f>+D35+E35+F35-G35</f>
        <v>0</v>
      </c>
      <c r="I35" s="20">
        <v>0</v>
      </c>
      <c r="J35" s="20">
        <v>0</v>
      </c>
      <c r="K35" s="20">
        <f>+I35+J35</f>
        <v>0</v>
      </c>
      <c r="L35" s="20">
        <f>+H35-K35</f>
        <v>0</v>
      </c>
    </row>
    <row r="36" spans="2:12" s="14" customFormat="1" ht="15" hidden="1" customHeight="1" x14ac:dyDescent="0.2">
      <c r="B36" s="15" t="s">
        <v>759</v>
      </c>
      <c r="C36" s="16" t="s">
        <v>760</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s="14" customFormat="1" ht="15" hidden="1" customHeight="1" x14ac:dyDescent="0.2">
      <c r="B37" s="18" t="s">
        <v>761</v>
      </c>
      <c r="C37" s="19" t="s">
        <v>762</v>
      </c>
      <c r="D37" s="20">
        <v>0</v>
      </c>
      <c r="E37" s="20">
        <v>0</v>
      </c>
      <c r="F37" s="20">
        <v>0</v>
      </c>
      <c r="G37" s="20">
        <v>0</v>
      </c>
      <c r="H37" s="20">
        <f>+D37+E37+F37-G37</f>
        <v>0</v>
      </c>
      <c r="I37" s="20">
        <f>+'[18]EGRESOS-PROG I'!$K$37</f>
        <v>0</v>
      </c>
      <c r="J37" s="20">
        <v>0</v>
      </c>
      <c r="K37" s="20">
        <f>+I37+J37</f>
        <v>0</v>
      </c>
      <c r="L37" s="20">
        <f>+H37-K37</f>
        <v>0</v>
      </c>
    </row>
    <row r="38" spans="2:12" s="14" customFormat="1" ht="15" hidden="1" customHeight="1" x14ac:dyDescent="0.2">
      <c r="B38" s="15" t="s">
        <v>763</v>
      </c>
      <c r="C38" s="16" t="s">
        <v>764</v>
      </c>
      <c r="D38" s="17">
        <f t="shared" ref="D38:L38" si="12">+D39</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s="14" customFormat="1" ht="15" hidden="1" customHeight="1" x14ac:dyDescent="0.2">
      <c r="B39" s="18" t="s">
        <v>765</v>
      </c>
      <c r="C39" s="19" t="s">
        <v>766</v>
      </c>
      <c r="D39" s="20">
        <v>0</v>
      </c>
      <c r="E39" s="20">
        <v>0</v>
      </c>
      <c r="F39" s="20">
        <v>0</v>
      </c>
      <c r="G39" s="20">
        <v>0</v>
      </c>
      <c r="H39" s="20">
        <f>+D39+E39+F39-G39</f>
        <v>0</v>
      </c>
      <c r="I39" s="20">
        <f>+'[18]EGRESOS-PROG I'!$K$39</f>
        <v>0</v>
      </c>
      <c r="J39" s="20">
        <v>0</v>
      </c>
      <c r="K39" s="20">
        <f>+I39+J39</f>
        <v>0</v>
      </c>
      <c r="L39" s="20">
        <f>+H39-K39</f>
        <v>0</v>
      </c>
    </row>
    <row r="40" spans="2:12" s="14" customFormat="1" ht="15" hidden="1" customHeight="1" x14ac:dyDescent="0.2">
      <c r="B40" s="15" t="s">
        <v>767</v>
      </c>
      <c r="C40" s="16" t="s">
        <v>768</v>
      </c>
      <c r="D40" s="17">
        <f>SUM(D41:D42)</f>
        <v>0</v>
      </c>
      <c r="E40" s="17">
        <f>SUM(E41:E42)</f>
        <v>0</v>
      </c>
      <c r="F40" s="17">
        <f t="shared" ref="F40:L40" si="13">SUM(F41:F42)</f>
        <v>0</v>
      </c>
      <c r="G40" s="17">
        <f t="shared" si="13"/>
        <v>0</v>
      </c>
      <c r="H40" s="17">
        <f t="shared" si="13"/>
        <v>0</v>
      </c>
      <c r="I40" s="17">
        <f t="shared" si="13"/>
        <v>0</v>
      </c>
      <c r="J40" s="17">
        <f t="shared" si="13"/>
        <v>0</v>
      </c>
      <c r="K40" s="17">
        <f t="shared" si="13"/>
        <v>0</v>
      </c>
      <c r="L40" s="17">
        <f t="shared" si="13"/>
        <v>0</v>
      </c>
    </row>
    <row r="41" spans="2:12" s="14" customFormat="1" ht="15" hidden="1" customHeight="1" x14ac:dyDescent="0.2">
      <c r="B41" s="19" t="s">
        <v>769</v>
      </c>
      <c r="C41" s="19" t="s">
        <v>770</v>
      </c>
      <c r="D41" s="20">
        <v>0</v>
      </c>
      <c r="E41" s="20">
        <v>0</v>
      </c>
      <c r="F41" s="20">
        <v>0</v>
      </c>
      <c r="G41" s="20">
        <v>0</v>
      </c>
      <c r="H41" s="20">
        <f>+D41+E41+F41-G41</f>
        <v>0</v>
      </c>
      <c r="I41" s="20">
        <v>0</v>
      </c>
      <c r="J41" s="20">
        <v>0</v>
      </c>
      <c r="K41" s="20">
        <f t="shared" ref="K41:K47" si="14">+I41+J41</f>
        <v>0</v>
      </c>
      <c r="L41" s="20">
        <f t="shared" ref="L41:L47" si="15">+H41-K41</f>
        <v>0</v>
      </c>
    </row>
    <row r="42" spans="2:12" s="14" customFormat="1" ht="15" hidden="1" customHeight="1" x14ac:dyDescent="0.2">
      <c r="B42" s="19" t="s">
        <v>771</v>
      </c>
      <c r="C42" s="19" t="s">
        <v>772</v>
      </c>
      <c r="D42" s="20">
        <v>0</v>
      </c>
      <c r="E42" s="20">
        <v>0</v>
      </c>
      <c r="F42" s="20">
        <v>0</v>
      </c>
      <c r="G42" s="20">
        <v>0</v>
      </c>
      <c r="H42" s="20">
        <f>+D42+E42+F42-G42</f>
        <v>0</v>
      </c>
      <c r="I42" s="20">
        <f>+'[18]EGRESOS-PROG I'!$K$42</f>
        <v>0</v>
      </c>
      <c r="J42" s="20">
        <v>0</v>
      </c>
      <c r="K42" s="20">
        <f t="shared" si="14"/>
        <v>0</v>
      </c>
      <c r="L42" s="20">
        <f t="shared" si="15"/>
        <v>0</v>
      </c>
    </row>
    <row r="43" spans="2:12" s="14" customFormat="1" ht="15" hidden="1" customHeight="1" x14ac:dyDescent="0.2">
      <c r="B43" s="15" t="s">
        <v>773</v>
      </c>
      <c r="C43" s="16" t="s">
        <v>774</v>
      </c>
      <c r="D43" s="17">
        <f t="shared" ref="D43:J43" si="16">+D44</f>
        <v>0</v>
      </c>
      <c r="E43" s="17">
        <f t="shared" si="16"/>
        <v>0</v>
      </c>
      <c r="F43" s="17">
        <f t="shared" si="16"/>
        <v>0</v>
      </c>
      <c r="G43" s="17">
        <f t="shared" si="16"/>
        <v>0</v>
      </c>
      <c r="H43" s="17">
        <f t="shared" si="16"/>
        <v>0</v>
      </c>
      <c r="I43" s="17">
        <f t="shared" si="16"/>
        <v>0</v>
      </c>
      <c r="J43" s="17">
        <f t="shared" si="16"/>
        <v>0</v>
      </c>
      <c r="K43" s="20">
        <f t="shared" si="14"/>
        <v>0</v>
      </c>
      <c r="L43" s="20">
        <f t="shared" si="15"/>
        <v>0</v>
      </c>
    </row>
    <row r="44" spans="2:12" s="14" customFormat="1" ht="15" hidden="1" customHeight="1" x14ac:dyDescent="0.2">
      <c r="B44" s="18" t="s">
        <v>775</v>
      </c>
      <c r="C44" s="19" t="s">
        <v>776</v>
      </c>
      <c r="D44" s="20">
        <v>0</v>
      </c>
      <c r="E44" s="20">
        <v>0</v>
      </c>
      <c r="F44" s="20">
        <v>0</v>
      </c>
      <c r="G44" s="20">
        <v>0</v>
      </c>
      <c r="H44" s="20">
        <f>+D44+E44+F44-G44</f>
        <v>0</v>
      </c>
      <c r="I44" s="20">
        <v>0</v>
      </c>
      <c r="J44" s="20">
        <v>0</v>
      </c>
      <c r="K44" s="20">
        <f t="shared" si="14"/>
        <v>0</v>
      </c>
      <c r="L44" s="20">
        <f t="shared" si="15"/>
        <v>0</v>
      </c>
    </row>
    <row r="45" spans="2:12" s="14" customFormat="1" ht="15" hidden="1" customHeight="1" x14ac:dyDescent="0.2">
      <c r="B45" s="15" t="s">
        <v>777</v>
      </c>
      <c r="C45" s="16" t="s">
        <v>778</v>
      </c>
      <c r="D45" s="17">
        <f t="shared" ref="D45:J45" si="17">SUM(D46:D47)</f>
        <v>0</v>
      </c>
      <c r="E45" s="17">
        <f t="shared" si="17"/>
        <v>0</v>
      </c>
      <c r="F45" s="17">
        <f t="shared" si="17"/>
        <v>0</v>
      </c>
      <c r="G45" s="17">
        <f t="shared" si="17"/>
        <v>0</v>
      </c>
      <c r="H45" s="17">
        <f t="shared" si="17"/>
        <v>0</v>
      </c>
      <c r="I45" s="17">
        <f t="shared" si="17"/>
        <v>0</v>
      </c>
      <c r="J45" s="17">
        <f t="shared" si="17"/>
        <v>0</v>
      </c>
      <c r="K45" s="20">
        <f t="shared" si="14"/>
        <v>0</v>
      </c>
      <c r="L45" s="20">
        <f t="shared" si="15"/>
        <v>0</v>
      </c>
    </row>
    <row r="46" spans="2:12" s="14" customFormat="1" ht="15" hidden="1" customHeight="1" x14ac:dyDescent="0.2">
      <c r="B46" s="18" t="s">
        <v>779</v>
      </c>
      <c r="C46" s="19" t="s">
        <v>780</v>
      </c>
      <c r="D46" s="20">
        <v>0</v>
      </c>
      <c r="E46" s="20">
        <v>0</v>
      </c>
      <c r="F46" s="20">
        <v>0</v>
      </c>
      <c r="G46" s="20">
        <v>0</v>
      </c>
      <c r="H46" s="20">
        <f>+D46+E46+F46-G46</f>
        <v>0</v>
      </c>
      <c r="I46" s="20">
        <v>0</v>
      </c>
      <c r="J46" s="20">
        <v>0</v>
      </c>
      <c r="K46" s="20">
        <f t="shared" si="14"/>
        <v>0</v>
      </c>
      <c r="L46" s="20">
        <f t="shared" si="15"/>
        <v>0</v>
      </c>
    </row>
    <row r="47" spans="2:12" s="14" customFormat="1" ht="15" hidden="1" customHeight="1" x14ac:dyDescent="0.2">
      <c r="B47" s="18" t="s">
        <v>781</v>
      </c>
      <c r="C47" s="19" t="s">
        <v>782</v>
      </c>
      <c r="D47" s="20">
        <v>0</v>
      </c>
      <c r="E47" s="20">
        <v>0</v>
      </c>
      <c r="F47" s="20">
        <v>0</v>
      </c>
      <c r="G47" s="20">
        <v>0</v>
      </c>
      <c r="H47" s="20">
        <f>+D47+E47+F47-G47</f>
        <v>0</v>
      </c>
      <c r="I47" s="20">
        <v>0</v>
      </c>
      <c r="J47" s="20">
        <v>0</v>
      </c>
      <c r="K47" s="20">
        <f t="shared" si="14"/>
        <v>0</v>
      </c>
      <c r="L47" s="20">
        <f t="shared" si="15"/>
        <v>0</v>
      </c>
    </row>
    <row r="48" spans="2:12" s="14" customFormat="1" ht="15" hidden="1" customHeight="1" x14ac:dyDescent="0.2">
      <c r="B48" s="15" t="s">
        <v>783</v>
      </c>
      <c r="C48" s="16" t="s">
        <v>784</v>
      </c>
      <c r="D48" s="17">
        <f t="shared" ref="D48:L48" si="18">+D49+D53+D59+D62</f>
        <v>0</v>
      </c>
      <c r="E48" s="17">
        <f t="shared" si="18"/>
        <v>0</v>
      </c>
      <c r="F48" s="17">
        <f t="shared" si="18"/>
        <v>0</v>
      </c>
      <c r="G48" s="17">
        <f t="shared" si="18"/>
        <v>0</v>
      </c>
      <c r="H48" s="17">
        <f t="shared" si="18"/>
        <v>0</v>
      </c>
      <c r="I48" s="17">
        <f t="shared" si="18"/>
        <v>0</v>
      </c>
      <c r="J48" s="17">
        <f t="shared" si="18"/>
        <v>0</v>
      </c>
      <c r="K48" s="17">
        <f t="shared" si="18"/>
        <v>0</v>
      </c>
      <c r="L48" s="17">
        <f t="shared" si="18"/>
        <v>0</v>
      </c>
    </row>
    <row r="49" spans="2:12" s="14" customFormat="1" ht="15" hidden="1" customHeight="1" x14ac:dyDescent="0.2">
      <c r="B49" s="15" t="s">
        <v>785</v>
      </c>
      <c r="C49" s="16" t="s">
        <v>786</v>
      </c>
      <c r="D49" s="17">
        <f>SUM(D50:D52)</f>
        <v>0</v>
      </c>
      <c r="E49" s="17">
        <f>SUM(E50:E52)</f>
        <v>0</v>
      </c>
      <c r="F49" s="17">
        <f t="shared" ref="F49:L49" si="19">SUM(F50:F52)</f>
        <v>0</v>
      </c>
      <c r="G49" s="17">
        <f t="shared" si="19"/>
        <v>0</v>
      </c>
      <c r="H49" s="17">
        <f t="shared" si="19"/>
        <v>0</v>
      </c>
      <c r="I49" s="17">
        <f t="shared" si="19"/>
        <v>0</v>
      </c>
      <c r="J49" s="17">
        <f t="shared" si="19"/>
        <v>0</v>
      </c>
      <c r="K49" s="17">
        <f t="shared" si="19"/>
        <v>0</v>
      </c>
      <c r="L49" s="17">
        <f t="shared" si="19"/>
        <v>0</v>
      </c>
    </row>
    <row r="50" spans="2:12" s="14" customFormat="1" ht="15" hidden="1" customHeight="1" x14ac:dyDescent="0.2">
      <c r="B50" s="18" t="s">
        <v>787</v>
      </c>
      <c r="C50" s="19" t="s">
        <v>788</v>
      </c>
      <c r="D50" s="20">
        <v>0</v>
      </c>
      <c r="E50" s="20">
        <v>0</v>
      </c>
      <c r="F50" s="20">
        <v>0</v>
      </c>
      <c r="G50" s="20">
        <v>0</v>
      </c>
      <c r="H50" s="20">
        <f>+D50+E50+F50-G50</f>
        <v>0</v>
      </c>
      <c r="I50" s="20">
        <v>0</v>
      </c>
      <c r="J50" s="20">
        <v>0</v>
      </c>
      <c r="K50" s="20">
        <f>+I50+J50</f>
        <v>0</v>
      </c>
      <c r="L50" s="20">
        <f>+H50-K50</f>
        <v>0</v>
      </c>
    </row>
    <row r="51" spans="2:12" s="14" customFormat="1" ht="15" hidden="1" customHeight="1" x14ac:dyDescent="0.2">
      <c r="B51" s="19" t="s">
        <v>789</v>
      </c>
      <c r="C51" s="19" t="s">
        <v>790</v>
      </c>
      <c r="D51" s="20">
        <v>0</v>
      </c>
      <c r="E51" s="20">
        <v>0</v>
      </c>
      <c r="F51" s="20">
        <v>0</v>
      </c>
      <c r="G51" s="20">
        <v>0</v>
      </c>
      <c r="H51" s="20">
        <f>+D51+E51+F51-G51</f>
        <v>0</v>
      </c>
      <c r="I51" s="20">
        <v>0</v>
      </c>
      <c r="J51" s="20">
        <v>0</v>
      </c>
      <c r="K51" s="20">
        <f>+I51+J51</f>
        <v>0</v>
      </c>
      <c r="L51" s="20">
        <f>+H51-K51</f>
        <v>0</v>
      </c>
    </row>
    <row r="52" spans="2:12" s="14" customFormat="1" ht="15" hidden="1" customHeight="1" x14ac:dyDescent="0.2">
      <c r="B52" s="19" t="s">
        <v>791</v>
      </c>
      <c r="C52" s="19" t="s">
        <v>792</v>
      </c>
      <c r="D52" s="20">
        <v>0</v>
      </c>
      <c r="E52" s="20">
        <v>0</v>
      </c>
      <c r="F52" s="20">
        <v>0</v>
      </c>
      <c r="G52" s="20">
        <v>0</v>
      </c>
      <c r="H52" s="20">
        <f>+D52+E52+F52-G52</f>
        <v>0</v>
      </c>
      <c r="I52" s="20">
        <v>0</v>
      </c>
      <c r="J52" s="20">
        <v>0</v>
      </c>
      <c r="K52" s="20">
        <f>+I52+J52</f>
        <v>0</v>
      </c>
      <c r="L52" s="20">
        <f>+H52-K52</f>
        <v>0</v>
      </c>
    </row>
    <row r="53" spans="2:12" s="14" customFormat="1" ht="15" hidden="1" customHeight="1" x14ac:dyDescent="0.2">
      <c r="B53" s="21" t="s">
        <v>793</v>
      </c>
      <c r="C53" s="16" t="s">
        <v>794</v>
      </c>
      <c r="D53" s="17">
        <f>SUM(D54:D58)</f>
        <v>0</v>
      </c>
      <c r="E53" s="17">
        <f>SUM(E54:E58)</f>
        <v>0</v>
      </c>
      <c r="F53" s="17">
        <f t="shared" ref="F53:L53" si="20">SUM(F54:F58)</f>
        <v>0</v>
      </c>
      <c r="G53" s="17">
        <f t="shared" si="20"/>
        <v>0</v>
      </c>
      <c r="H53" s="17">
        <f t="shared" si="20"/>
        <v>0</v>
      </c>
      <c r="I53" s="17">
        <f t="shared" si="20"/>
        <v>0</v>
      </c>
      <c r="J53" s="17">
        <f t="shared" si="20"/>
        <v>0</v>
      </c>
      <c r="K53" s="17">
        <f t="shared" si="20"/>
        <v>0</v>
      </c>
      <c r="L53" s="17">
        <f t="shared" si="20"/>
        <v>0</v>
      </c>
    </row>
    <row r="54" spans="2:12" s="14" customFormat="1" ht="15" hidden="1" customHeight="1" x14ac:dyDescent="0.2">
      <c r="B54" s="22" t="s">
        <v>795</v>
      </c>
      <c r="C54" s="19" t="s">
        <v>796</v>
      </c>
      <c r="D54" s="20">
        <v>0</v>
      </c>
      <c r="E54" s="20">
        <v>0</v>
      </c>
      <c r="F54" s="20">
        <v>0</v>
      </c>
      <c r="G54" s="20">
        <v>0</v>
      </c>
      <c r="H54" s="20">
        <f>+D54+E54+F54-G54</f>
        <v>0</v>
      </c>
      <c r="I54" s="20">
        <v>0</v>
      </c>
      <c r="J54" s="20">
        <v>0</v>
      </c>
      <c r="K54" s="20">
        <f t="shared" ref="K54:K61" si="21">+I54+J54</f>
        <v>0</v>
      </c>
      <c r="L54" s="20">
        <f t="shared" ref="L54:L61" si="22">+H54-K54</f>
        <v>0</v>
      </c>
    </row>
    <row r="55" spans="2:12" s="14" customFormat="1" ht="15" hidden="1" customHeight="1" x14ac:dyDescent="0.2">
      <c r="B55" s="22" t="s">
        <v>797</v>
      </c>
      <c r="C55" s="19" t="s">
        <v>798</v>
      </c>
      <c r="D55" s="20">
        <v>0</v>
      </c>
      <c r="E55" s="20">
        <v>0</v>
      </c>
      <c r="F55" s="20">
        <v>0</v>
      </c>
      <c r="G55" s="20">
        <v>0</v>
      </c>
      <c r="H55" s="20">
        <f>+D55+E55+F55-G55</f>
        <v>0</v>
      </c>
      <c r="I55" s="20">
        <v>0</v>
      </c>
      <c r="J55" s="20">
        <v>0</v>
      </c>
      <c r="K55" s="20">
        <f t="shared" si="21"/>
        <v>0</v>
      </c>
      <c r="L55" s="20">
        <f t="shared" si="22"/>
        <v>0</v>
      </c>
    </row>
    <row r="56" spans="2:12" s="14" customFormat="1" ht="15" hidden="1" customHeight="1" x14ac:dyDescent="0.2">
      <c r="B56" s="22" t="s">
        <v>799</v>
      </c>
      <c r="C56" s="19" t="s">
        <v>800</v>
      </c>
      <c r="D56" s="20">
        <v>0</v>
      </c>
      <c r="E56" s="20">
        <v>0</v>
      </c>
      <c r="F56" s="20">
        <v>0</v>
      </c>
      <c r="G56" s="20">
        <v>0</v>
      </c>
      <c r="H56" s="20">
        <f>+D56+E56+F56-G56</f>
        <v>0</v>
      </c>
      <c r="I56" s="20">
        <v>0</v>
      </c>
      <c r="J56" s="20">
        <v>0</v>
      </c>
      <c r="K56" s="20">
        <f t="shared" si="21"/>
        <v>0</v>
      </c>
      <c r="L56" s="20">
        <f t="shared" si="22"/>
        <v>0</v>
      </c>
    </row>
    <row r="57" spans="2:12" s="14" customFormat="1" ht="15" hidden="1" customHeight="1" x14ac:dyDescent="0.2">
      <c r="B57" s="22" t="s">
        <v>801</v>
      </c>
      <c r="C57" s="19" t="s">
        <v>802</v>
      </c>
      <c r="D57" s="20">
        <v>0</v>
      </c>
      <c r="E57" s="20">
        <v>0</v>
      </c>
      <c r="F57" s="20">
        <v>0</v>
      </c>
      <c r="G57" s="20">
        <v>0</v>
      </c>
      <c r="H57" s="20">
        <f>+D57+E57+F57-G57</f>
        <v>0</v>
      </c>
      <c r="I57" s="20">
        <v>0</v>
      </c>
      <c r="J57" s="20">
        <v>0</v>
      </c>
      <c r="K57" s="20">
        <f t="shared" si="21"/>
        <v>0</v>
      </c>
      <c r="L57" s="20">
        <f t="shared" si="22"/>
        <v>0</v>
      </c>
    </row>
    <row r="58" spans="2:12" s="14" customFormat="1" ht="15" hidden="1" customHeight="1" x14ac:dyDescent="0.2">
      <c r="B58" s="22" t="s">
        <v>803</v>
      </c>
      <c r="C58" s="19" t="s">
        <v>804</v>
      </c>
      <c r="D58" s="20">
        <v>0</v>
      </c>
      <c r="E58" s="20">
        <v>0</v>
      </c>
      <c r="F58" s="20">
        <v>0</v>
      </c>
      <c r="G58" s="20">
        <v>0</v>
      </c>
      <c r="H58" s="20">
        <f>+D58+E58+F58-G58</f>
        <v>0</v>
      </c>
      <c r="I58" s="20">
        <v>0</v>
      </c>
      <c r="J58" s="20">
        <v>0</v>
      </c>
      <c r="K58" s="20">
        <f t="shared" si="21"/>
        <v>0</v>
      </c>
      <c r="L58" s="20">
        <f t="shared" si="22"/>
        <v>0</v>
      </c>
    </row>
    <row r="59" spans="2:12" s="14" customFormat="1" ht="15" hidden="1" customHeight="1" x14ac:dyDescent="0.2">
      <c r="B59" s="21" t="s">
        <v>805</v>
      </c>
      <c r="C59" s="16" t="s">
        <v>806</v>
      </c>
      <c r="D59" s="17">
        <f t="shared" ref="D59:J59" si="23">SUM(D60:D61)</f>
        <v>0</v>
      </c>
      <c r="E59" s="17">
        <f t="shared" si="23"/>
        <v>0</v>
      </c>
      <c r="F59" s="17">
        <f t="shared" si="23"/>
        <v>0</v>
      </c>
      <c r="G59" s="17">
        <f t="shared" si="23"/>
        <v>0</v>
      </c>
      <c r="H59" s="17">
        <f t="shared" si="23"/>
        <v>0</v>
      </c>
      <c r="I59" s="17">
        <f t="shared" si="23"/>
        <v>0</v>
      </c>
      <c r="J59" s="17">
        <f t="shared" si="23"/>
        <v>0</v>
      </c>
      <c r="K59" s="20">
        <f t="shared" si="21"/>
        <v>0</v>
      </c>
      <c r="L59" s="20">
        <f t="shared" si="22"/>
        <v>0</v>
      </c>
    </row>
    <row r="60" spans="2:12" s="14" customFormat="1" ht="15" hidden="1" customHeight="1" x14ac:dyDescent="0.2">
      <c r="B60" s="22" t="s">
        <v>807</v>
      </c>
      <c r="C60" s="19" t="s">
        <v>808</v>
      </c>
      <c r="D60" s="20">
        <v>0</v>
      </c>
      <c r="E60" s="20">
        <v>0</v>
      </c>
      <c r="F60" s="20">
        <v>0</v>
      </c>
      <c r="G60" s="20">
        <v>0</v>
      </c>
      <c r="H60" s="20">
        <f>+D60+E60+F60-G60</f>
        <v>0</v>
      </c>
      <c r="I60" s="20">
        <v>0</v>
      </c>
      <c r="J60" s="20">
        <v>0</v>
      </c>
      <c r="K60" s="20">
        <f t="shared" si="21"/>
        <v>0</v>
      </c>
      <c r="L60" s="20">
        <f t="shared" si="22"/>
        <v>0</v>
      </c>
    </row>
    <row r="61" spans="2:12" s="14" customFormat="1" ht="15" hidden="1" customHeight="1" x14ac:dyDescent="0.2">
      <c r="B61" s="22" t="s">
        <v>809</v>
      </c>
      <c r="C61" s="19" t="s">
        <v>810</v>
      </c>
      <c r="D61" s="20">
        <v>0</v>
      </c>
      <c r="E61" s="20">
        <v>0</v>
      </c>
      <c r="F61" s="20">
        <v>0</v>
      </c>
      <c r="G61" s="20">
        <v>0</v>
      </c>
      <c r="H61" s="20">
        <f>+D61+E61+F61-G61</f>
        <v>0</v>
      </c>
      <c r="I61" s="20">
        <v>0</v>
      </c>
      <c r="J61" s="20">
        <v>0</v>
      </c>
      <c r="K61" s="20">
        <f t="shared" si="21"/>
        <v>0</v>
      </c>
      <c r="L61" s="20">
        <f t="shared" si="22"/>
        <v>0</v>
      </c>
    </row>
    <row r="62" spans="2:12" s="14" customFormat="1" ht="15" hidden="1" customHeight="1" x14ac:dyDescent="0.2">
      <c r="B62" s="21" t="s">
        <v>811</v>
      </c>
      <c r="C62" s="16" t="s">
        <v>812</v>
      </c>
      <c r="D62" s="17">
        <f>SUM(D63:D68)</f>
        <v>0</v>
      </c>
      <c r="E62" s="17">
        <f>SUM(E63:E68)</f>
        <v>0</v>
      </c>
      <c r="F62" s="17">
        <f t="shared" ref="F62:L62" si="24">SUM(F63:F68)</f>
        <v>0</v>
      </c>
      <c r="G62" s="17">
        <f t="shared" si="24"/>
        <v>0</v>
      </c>
      <c r="H62" s="17">
        <f t="shared" si="24"/>
        <v>0</v>
      </c>
      <c r="I62" s="17">
        <f t="shared" si="24"/>
        <v>0</v>
      </c>
      <c r="J62" s="17">
        <f t="shared" si="24"/>
        <v>0</v>
      </c>
      <c r="K62" s="17">
        <f t="shared" si="24"/>
        <v>0</v>
      </c>
      <c r="L62" s="17">
        <f t="shared" si="24"/>
        <v>0</v>
      </c>
    </row>
    <row r="63" spans="2:12" s="14" customFormat="1" ht="15" hidden="1" customHeight="1" x14ac:dyDescent="0.2">
      <c r="B63" s="23" t="s">
        <v>813</v>
      </c>
      <c r="C63" s="19" t="s">
        <v>814</v>
      </c>
      <c r="D63" s="20">
        <v>0</v>
      </c>
      <c r="E63" s="20">
        <v>0</v>
      </c>
      <c r="F63" s="20">
        <v>0</v>
      </c>
      <c r="G63" s="20">
        <v>0</v>
      </c>
      <c r="H63" s="20">
        <f t="shared" ref="H63:H68" si="25">+D63+E63+F63-G63</f>
        <v>0</v>
      </c>
      <c r="I63" s="20">
        <v>0</v>
      </c>
      <c r="J63" s="20">
        <v>0</v>
      </c>
      <c r="K63" s="20">
        <f t="shared" ref="K63:K68" si="26">+I63+J63</f>
        <v>0</v>
      </c>
      <c r="L63" s="20">
        <f t="shared" ref="L63:L68" si="27">+H63-K63</f>
        <v>0</v>
      </c>
    </row>
    <row r="64" spans="2:12" s="14" customFormat="1" ht="15" hidden="1" customHeight="1" x14ac:dyDescent="0.2">
      <c r="B64" s="23" t="s">
        <v>815</v>
      </c>
      <c r="C64" s="19" t="s">
        <v>816</v>
      </c>
      <c r="D64" s="20">
        <v>0</v>
      </c>
      <c r="E64" s="20">
        <v>0</v>
      </c>
      <c r="F64" s="20">
        <v>0</v>
      </c>
      <c r="G64" s="20">
        <v>0</v>
      </c>
      <c r="H64" s="20">
        <f t="shared" si="25"/>
        <v>0</v>
      </c>
      <c r="I64" s="20">
        <v>0</v>
      </c>
      <c r="J64" s="20">
        <v>0</v>
      </c>
      <c r="K64" s="20">
        <f t="shared" si="26"/>
        <v>0</v>
      </c>
      <c r="L64" s="20">
        <f t="shared" si="27"/>
        <v>0</v>
      </c>
    </row>
    <row r="65" spans="2:17" ht="15" hidden="1" customHeight="1" x14ac:dyDescent="0.2">
      <c r="B65" s="24" t="s">
        <v>817</v>
      </c>
      <c r="C65" s="25" t="s">
        <v>818</v>
      </c>
      <c r="D65" s="26">
        <v>0</v>
      </c>
      <c r="E65" s="26">
        <v>0</v>
      </c>
      <c r="F65" s="26">
        <v>0</v>
      </c>
      <c r="G65" s="26">
        <v>0</v>
      </c>
      <c r="H65" s="26">
        <f t="shared" si="25"/>
        <v>0</v>
      </c>
      <c r="I65" s="26">
        <v>0</v>
      </c>
      <c r="J65" s="26">
        <v>0</v>
      </c>
      <c r="K65" s="20">
        <f t="shared" si="26"/>
        <v>0</v>
      </c>
      <c r="L65" s="20">
        <f t="shared" si="27"/>
        <v>0</v>
      </c>
      <c r="M65" s="14"/>
    </row>
    <row r="66" spans="2:17" ht="15" hidden="1" customHeight="1" x14ac:dyDescent="0.2">
      <c r="B66" s="23" t="s">
        <v>819</v>
      </c>
      <c r="C66" s="19" t="s">
        <v>820</v>
      </c>
      <c r="D66" s="20">
        <v>0</v>
      </c>
      <c r="E66" s="20">
        <v>0</v>
      </c>
      <c r="F66" s="20">
        <v>0</v>
      </c>
      <c r="G66" s="20">
        <v>0</v>
      </c>
      <c r="H66" s="20">
        <f t="shared" si="25"/>
        <v>0</v>
      </c>
      <c r="I66" s="20">
        <v>0</v>
      </c>
      <c r="J66" s="20">
        <v>0</v>
      </c>
      <c r="K66" s="20">
        <f t="shared" si="26"/>
        <v>0</v>
      </c>
      <c r="L66" s="20">
        <f t="shared" si="27"/>
        <v>0</v>
      </c>
      <c r="M66" s="14"/>
    </row>
    <row r="67" spans="2:17" ht="15" hidden="1" customHeight="1" x14ac:dyDescent="0.2">
      <c r="B67" s="23" t="s">
        <v>821</v>
      </c>
      <c r="C67" s="19" t="s">
        <v>822</v>
      </c>
      <c r="D67" s="20">
        <v>0</v>
      </c>
      <c r="E67" s="20">
        <v>0</v>
      </c>
      <c r="F67" s="20">
        <v>0</v>
      </c>
      <c r="G67" s="20">
        <v>0</v>
      </c>
      <c r="H67" s="20">
        <f t="shared" si="25"/>
        <v>0</v>
      </c>
      <c r="I67" s="20">
        <v>0</v>
      </c>
      <c r="J67" s="20">
        <v>0</v>
      </c>
      <c r="K67" s="20">
        <f t="shared" si="26"/>
        <v>0</v>
      </c>
      <c r="L67" s="20">
        <f t="shared" si="27"/>
        <v>0</v>
      </c>
      <c r="M67" s="14"/>
    </row>
    <row r="68" spans="2:17" ht="15" hidden="1" customHeight="1" x14ac:dyDescent="0.2">
      <c r="B68" s="23" t="s">
        <v>823</v>
      </c>
      <c r="C68" s="19" t="s">
        <v>824</v>
      </c>
      <c r="D68" s="20">
        <v>0</v>
      </c>
      <c r="E68" s="20">
        <v>0</v>
      </c>
      <c r="F68" s="20">
        <v>0</v>
      </c>
      <c r="G68" s="20">
        <v>0</v>
      </c>
      <c r="H68" s="20">
        <f t="shared" si="25"/>
        <v>0</v>
      </c>
      <c r="I68" s="20">
        <v>0</v>
      </c>
      <c r="J68" s="20">
        <v>0</v>
      </c>
      <c r="K68" s="20">
        <f t="shared" si="26"/>
        <v>0</v>
      </c>
      <c r="L68" s="20">
        <f t="shared" si="27"/>
        <v>0</v>
      </c>
      <c r="M68" s="14"/>
    </row>
    <row r="69" spans="2:17" ht="15" hidden="1" customHeight="1" x14ac:dyDescent="0.2">
      <c r="B69" s="15" t="s">
        <v>825</v>
      </c>
      <c r="C69" s="16" t="s">
        <v>826</v>
      </c>
      <c r="D69" s="17">
        <f t="shared" ref="D69:L69" si="28">+D70</f>
        <v>0</v>
      </c>
      <c r="E69" s="17">
        <f t="shared" si="28"/>
        <v>0</v>
      </c>
      <c r="F69" s="17">
        <f t="shared" si="28"/>
        <v>0</v>
      </c>
      <c r="G69" s="17">
        <f t="shared" si="28"/>
        <v>0</v>
      </c>
      <c r="H69" s="17">
        <f t="shared" si="28"/>
        <v>0</v>
      </c>
      <c r="I69" s="17">
        <f t="shared" si="28"/>
        <v>0</v>
      </c>
      <c r="J69" s="17">
        <f t="shared" si="28"/>
        <v>0</v>
      </c>
      <c r="K69" s="17">
        <f t="shared" si="28"/>
        <v>0</v>
      </c>
      <c r="L69" s="17">
        <f t="shared" si="28"/>
        <v>0</v>
      </c>
      <c r="M69" s="14"/>
    </row>
    <row r="70" spans="2:17" ht="15" hidden="1" customHeight="1" x14ac:dyDescent="0.2">
      <c r="B70" s="15" t="s">
        <v>827</v>
      </c>
      <c r="C70" s="16" t="s">
        <v>828</v>
      </c>
      <c r="D70" s="17">
        <f>SUM(D71:D73)</f>
        <v>0</v>
      </c>
      <c r="E70" s="17">
        <f>SUM(E71:E73)</f>
        <v>0</v>
      </c>
      <c r="F70" s="17">
        <f t="shared" ref="F70:L70" si="29">SUM(F71:F73)</f>
        <v>0</v>
      </c>
      <c r="G70" s="17">
        <f t="shared" si="29"/>
        <v>0</v>
      </c>
      <c r="H70" s="17">
        <f t="shared" si="29"/>
        <v>0</v>
      </c>
      <c r="I70" s="17">
        <f t="shared" si="29"/>
        <v>0</v>
      </c>
      <c r="J70" s="17">
        <f t="shared" si="29"/>
        <v>0</v>
      </c>
      <c r="K70" s="17">
        <f t="shared" si="29"/>
        <v>0</v>
      </c>
      <c r="L70" s="17">
        <f t="shared" si="29"/>
        <v>0</v>
      </c>
      <c r="M70" s="14"/>
    </row>
    <row r="71" spans="2:17" ht="15" hidden="1" customHeight="1" x14ac:dyDescent="0.2">
      <c r="B71" s="18" t="s">
        <v>829</v>
      </c>
      <c r="C71" s="19" t="s">
        <v>830</v>
      </c>
      <c r="D71" s="20">
        <v>0</v>
      </c>
      <c r="E71" s="20">
        <v>0</v>
      </c>
      <c r="F71" s="20">
        <v>0</v>
      </c>
      <c r="G71" s="20">
        <v>0</v>
      </c>
      <c r="H71" s="20">
        <f>+D71+E71+F71-G71</f>
        <v>0</v>
      </c>
      <c r="I71" s="20">
        <v>0</v>
      </c>
      <c r="J71" s="20">
        <v>0</v>
      </c>
      <c r="K71" s="20">
        <f>+I71+J71</f>
        <v>0</v>
      </c>
      <c r="L71" s="20">
        <f>+H71-K71</f>
        <v>0</v>
      </c>
      <c r="M71" s="14"/>
    </row>
    <row r="72" spans="2:17" ht="15" hidden="1" customHeight="1" x14ac:dyDescent="0.2">
      <c r="B72" s="18" t="s">
        <v>831</v>
      </c>
      <c r="C72" s="19" t="s">
        <v>832</v>
      </c>
      <c r="D72" s="20">
        <v>0</v>
      </c>
      <c r="E72" s="20">
        <v>0</v>
      </c>
      <c r="F72" s="20">
        <v>0</v>
      </c>
      <c r="G72" s="20">
        <v>0</v>
      </c>
      <c r="H72" s="20">
        <f>+D72+E72+F72-G72</f>
        <v>0</v>
      </c>
      <c r="I72" s="20">
        <v>0</v>
      </c>
      <c r="J72" s="20">
        <v>0</v>
      </c>
      <c r="K72" s="20">
        <f>+I72+J72</f>
        <v>0</v>
      </c>
      <c r="L72" s="20">
        <f>+H72-K72</f>
        <v>0</v>
      </c>
      <c r="M72" s="14"/>
    </row>
    <row r="73" spans="2:17" ht="15" hidden="1" customHeight="1" x14ac:dyDescent="0.2">
      <c r="B73" s="18" t="s">
        <v>833</v>
      </c>
      <c r="C73" s="19" t="s">
        <v>834</v>
      </c>
      <c r="D73" s="20">
        <v>0</v>
      </c>
      <c r="E73" s="20">
        <v>0</v>
      </c>
      <c r="F73" s="20">
        <v>0</v>
      </c>
      <c r="G73" s="20">
        <v>0</v>
      </c>
      <c r="H73" s="20">
        <f>+D73+E73+F73-G73</f>
        <v>0</v>
      </c>
      <c r="I73" s="20">
        <v>0</v>
      </c>
      <c r="J73" s="20">
        <v>0</v>
      </c>
      <c r="K73" s="20">
        <f>+I73+J73</f>
        <v>0</v>
      </c>
      <c r="L73" s="20">
        <f>+H73-K73</f>
        <v>0</v>
      </c>
      <c r="M73" s="14"/>
    </row>
    <row r="74" spans="2:17" s="63" customFormat="1" ht="15" customHeight="1" x14ac:dyDescent="0.2">
      <c r="B74" s="65" t="s">
        <v>835</v>
      </c>
      <c r="C74" s="66" t="s">
        <v>480</v>
      </c>
      <c r="D74" s="67">
        <f t="shared" ref="D74:L74" si="30">+D75+D90</f>
        <v>6449996.1845049998</v>
      </c>
      <c r="E74" s="67">
        <f t="shared" si="30"/>
        <v>0</v>
      </c>
      <c r="F74" s="67">
        <f t="shared" si="30"/>
        <v>0</v>
      </c>
      <c r="G74" s="67">
        <f t="shared" si="30"/>
        <v>0</v>
      </c>
      <c r="H74" s="67">
        <f t="shared" si="30"/>
        <v>6449996.1845049998</v>
      </c>
      <c r="I74" s="67">
        <f t="shared" si="30"/>
        <v>0</v>
      </c>
      <c r="J74" s="67">
        <f t="shared" si="30"/>
        <v>314520.37</v>
      </c>
      <c r="K74" s="67">
        <f t="shared" si="30"/>
        <v>314520.37</v>
      </c>
      <c r="L74" s="67">
        <f t="shared" si="30"/>
        <v>6135475.8145049997</v>
      </c>
      <c r="M74" s="110"/>
    </row>
    <row r="75" spans="2:17" s="63" customFormat="1" ht="15" customHeight="1" x14ac:dyDescent="0.2">
      <c r="B75" s="65" t="s">
        <v>836</v>
      </c>
      <c r="C75" s="66" t="s">
        <v>837</v>
      </c>
      <c r="D75" s="67">
        <f t="shared" ref="D75:L75" si="31">+D76+D78+D83+D85</f>
        <v>6449996.1845049998</v>
      </c>
      <c r="E75" s="67">
        <f t="shared" si="31"/>
        <v>0</v>
      </c>
      <c r="F75" s="67">
        <f t="shared" si="31"/>
        <v>0</v>
      </c>
      <c r="G75" s="67">
        <f t="shared" si="31"/>
        <v>0</v>
      </c>
      <c r="H75" s="67">
        <f t="shared" si="31"/>
        <v>6449996.1845049998</v>
      </c>
      <c r="I75" s="67">
        <f t="shared" si="31"/>
        <v>0</v>
      </c>
      <c r="J75" s="67">
        <f t="shared" si="31"/>
        <v>314520.37</v>
      </c>
      <c r="K75" s="67">
        <f t="shared" si="31"/>
        <v>314520.37</v>
      </c>
      <c r="L75" s="67">
        <f t="shared" si="31"/>
        <v>6135475.8145049997</v>
      </c>
      <c r="M75" s="110"/>
      <c r="N75" s="68"/>
      <c r="O75" s="68"/>
      <c r="P75" s="80"/>
      <c r="Q75" s="80"/>
    </row>
    <row r="76" spans="2:17" s="63" customFormat="1" ht="16.5" customHeight="1" x14ac:dyDescent="0.2">
      <c r="B76" s="65" t="s">
        <v>838</v>
      </c>
      <c r="C76" s="66" t="s">
        <v>839</v>
      </c>
      <c r="D76" s="67">
        <f t="shared" ref="D76:L76" si="32">SUM(D77)</f>
        <v>220000</v>
      </c>
      <c r="E76" s="67">
        <f t="shared" si="32"/>
        <v>0</v>
      </c>
      <c r="F76" s="67">
        <f t="shared" si="32"/>
        <v>0</v>
      </c>
      <c r="G76" s="67">
        <f t="shared" si="32"/>
        <v>0</v>
      </c>
      <c r="H76" s="67">
        <f t="shared" si="32"/>
        <v>220000</v>
      </c>
      <c r="I76" s="67">
        <f t="shared" si="32"/>
        <v>0</v>
      </c>
      <c r="J76" s="67">
        <f t="shared" si="32"/>
        <v>0</v>
      </c>
      <c r="K76" s="67">
        <f t="shared" si="32"/>
        <v>0</v>
      </c>
      <c r="L76" s="67">
        <f t="shared" si="32"/>
        <v>220000</v>
      </c>
      <c r="M76" s="110"/>
      <c r="N76" s="68"/>
      <c r="O76" s="68"/>
      <c r="P76" s="80"/>
      <c r="Q76" s="80"/>
    </row>
    <row r="77" spans="2:17" s="63" customFormat="1" ht="15" customHeight="1" x14ac:dyDescent="0.2">
      <c r="B77" s="69"/>
      <c r="C77" s="45" t="s">
        <v>840</v>
      </c>
      <c r="D77" s="70">
        <f>+'[1]Programa I-Transferencias'!$D$81</f>
        <v>220000</v>
      </c>
      <c r="E77" s="70">
        <v>0</v>
      </c>
      <c r="F77" s="70">
        <v>0</v>
      </c>
      <c r="G77" s="70">
        <v>0</v>
      </c>
      <c r="H77" s="70">
        <f>+D77+E77+F77-G77</f>
        <v>220000</v>
      </c>
      <c r="I77" s="70">
        <f>+'[19]EGRESOS-TRANSF'!$K$77</f>
        <v>0</v>
      </c>
      <c r="J77" s="70">
        <v>0</v>
      </c>
      <c r="K77" s="70">
        <f>+I77+J77</f>
        <v>0</v>
      </c>
      <c r="L77" s="70">
        <f>+H77-K77</f>
        <v>220000</v>
      </c>
      <c r="M77" s="110">
        <v>0</v>
      </c>
      <c r="N77" s="68">
        <f>+K77-M77</f>
        <v>0</v>
      </c>
      <c r="O77" s="68"/>
      <c r="P77" s="80"/>
      <c r="Q77" s="80"/>
    </row>
    <row r="78" spans="2:17" s="63" customFormat="1" ht="15" customHeight="1" x14ac:dyDescent="0.2">
      <c r="B78" s="65" t="s">
        <v>886</v>
      </c>
      <c r="C78" s="66" t="s">
        <v>887</v>
      </c>
      <c r="D78" s="67">
        <f>SUM(D79:D82)</f>
        <v>2189609.8207</v>
      </c>
      <c r="E78" s="67">
        <f t="shared" ref="E78:L78" si="33">SUM(E79:E82)</f>
        <v>0</v>
      </c>
      <c r="F78" s="67">
        <f t="shared" si="33"/>
        <v>0</v>
      </c>
      <c r="G78" s="67">
        <f t="shared" si="33"/>
        <v>0</v>
      </c>
      <c r="H78" s="67">
        <f t="shared" si="33"/>
        <v>2189609.8207</v>
      </c>
      <c r="I78" s="67">
        <f t="shared" si="33"/>
        <v>0</v>
      </c>
      <c r="J78" s="67">
        <f t="shared" si="33"/>
        <v>0</v>
      </c>
      <c r="K78" s="67">
        <f t="shared" si="33"/>
        <v>0</v>
      </c>
      <c r="L78" s="67">
        <f t="shared" si="33"/>
        <v>2189609.8207</v>
      </c>
      <c r="M78" s="110"/>
      <c r="N78" s="68"/>
      <c r="O78" s="68"/>
      <c r="P78" s="80"/>
      <c r="Q78" s="80"/>
    </row>
    <row r="79" spans="2:17" s="63" customFormat="1" ht="15" customHeight="1" x14ac:dyDescent="0.2">
      <c r="B79" s="69"/>
      <c r="C79" s="45" t="s">
        <v>888</v>
      </c>
      <c r="D79" s="70">
        <f>+'[1]Programa I-Transferencias'!$D$83</f>
        <v>660000</v>
      </c>
      <c r="E79" s="70">
        <v>0</v>
      </c>
      <c r="F79" s="70">
        <v>0</v>
      </c>
      <c r="G79" s="70">
        <v>0</v>
      </c>
      <c r="H79" s="70">
        <f>+D79+E79+F79-G79</f>
        <v>660000</v>
      </c>
      <c r="I79" s="70">
        <f>+'[19]EGRESOS-TRANSF'!$K$77</f>
        <v>0</v>
      </c>
      <c r="J79" s="70">
        <v>0</v>
      </c>
      <c r="K79" s="70">
        <f>+I79+J79</f>
        <v>0</v>
      </c>
      <c r="L79" s="70">
        <f>+H79-K79</f>
        <v>660000</v>
      </c>
      <c r="M79" s="110">
        <v>0</v>
      </c>
      <c r="N79" s="68">
        <f>+K79-M79</f>
        <v>0</v>
      </c>
      <c r="O79" s="68"/>
      <c r="P79" s="80"/>
      <c r="Q79" s="80"/>
    </row>
    <row r="80" spans="2:17" s="63" customFormat="1" ht="15" customHeight="1" x14ac:dyDescent="0.2">
      <c r="B80" s="69"/>
      <c r="C80" s="45" t="s">
        <v>889</v>
      </c>
      <c r="D80" s="70">
        <f>+'[1]Programa I-Transferencias'!$D$84</f>
        <v>50000</v>
      </c>
      <c r="E80" s="70">
        <v>0</v>
      </c>
      <c r="F80" s="70">
        <v>0</v>
      </c>
      <c r="G80" s="70">
        <v>0</v>
      </c>
      <c r="H80" s="70">
        <f>+D80+E80+F80-G80</f>
        <v>50000</v>
      </c>
      <c r="I80" s="70">
        <f>+'[19]EGRESOS-TRANSF'!$K$77</f>
        <v>0</v>
      </c>
      <c r="J80" s="70">
        <v>0</v>
      </c>
      <c r="K80" s="70">
        <f>+I80+J80</f>
        <v>0</v>
      </c>
      <c r="L80" s="70">
        <f>+H80-K80</f>
        <v>50000</v>
      </c>
      <c r="M80" s="110">
        <v>0</v>
      </c>
      <c r="N80" s="68">
        <f>+K80-M80</f>
        <v>0</v>
      </c>
      <c r="O80" s="68"/>
      <c r="P80" s="80"/>
      <c r="Q80" s="80"/>
    </row>
    <row r="81" spans="2:17" s="63" customFormat="1" ht="15" customHeight="1" x14ac:dyDescent="0.2">
      <c r="B81" s="69"/>
      <c r="C81" s="45" t="s">
        <v>890</v>
      </c>
      <c r="D81" s="70">
        <f>+'[1]Programa I-Transferencias'!$D$85</f>
        <v>315000</v>
      </c>
      <c r="E81" s="70">
        <v>0</v>
      </c>
      <c r="F81" s="70">
        <v>0</v>
      </c>
      <c r="G81" s="70">
        <v>0</v>
      </c>
      <c r="H81" s="70">
        <f>+D81+E81+F81-G81</f>
        <v>315000</v>
      </c>
      <c r="I81" s="70">
        <f>+'[19]EGRESOS-TRANSF'!$K$77</f>
        <v>0</v>
      </c>
      <c r="J81" s="70">
        <v>0</v>
      </c>
      <c r="K81" s="70">
        <f>+I81+J81</f>
        <v>0</v>
      </c>
      <c r="L81" s="70">
        <f>+H81-K81</f>
        <v>315000</v>
      </c>
      <c r="M81" s="110">
        <v>0</v>
      </c>
      <c r="N81" s="68">
        <f>+K81-M81</f>
        <v>0</v>
      </c>
      <c r="O81" s="68"/>
      <c r="P81" s="80"/>
      <c r="Q81" s="80"/>
    </row>
    <row r="82" spans="2:17" s="63" customFormat="1" ht="15" customHeight="1" x14ac:dyDescent="0.2">
      <c r="B82" s="69"/>
      <c r="C82" s="45" t="s">
        <v>891</v>
      </c>
      <c r="D82" s="70">
        <f>+'[1]Programa I-Transferencias'!$D$86</f>
        <v>1164609.8207</v>
      </c>
      <c r="E82" s="70"/>
      <c r="F82" s="70"/>
      <c r="G82" s="70"/>
      <c r="H82" s="70">
        <f>+D82+E82+F82-G82</f>
        <v>1164609.8207</v>
      </c>
      <c r="I82" s="70">
        <v>0</v>
      </c>
      <c r="J82" s="70">
        <v>0</v>
      </c>
      <c r="K82" s="70">
        <f>+I82+J82</f>
        <v>0</v>
      </c>
      <c r="L82" s="70">
        <f>+H82-K82</f>
        <v>1164609.8207</v>
      </c>
      <c r="M82" s="110">
        <v>0</v>
      </c>
      <c r="N82" s="68">
        <f>+K82-M82</f>
        <v>0</v>
      </c>
      <c r="O82" s="68"/>
      <c r="P82" s="80"/>
      <c r="Q82" s="80"/>
    </row>
    <row r="83" spans="2:17" s="63" customFormat="1" ht="15" customHeight="1" x14ac:dyDescent="0.2">
      <c r="B83" s="65" t="s">
        <v>843</v>
      </c>
      <c r="C83" s="66" t="s">
        <v>844</v>
      </c>
      <c r="D83" s="67">
        <f t="shared" ref="D83:L83" si="34">SUM(D84:D84)</f>
        <v>2200000</v>
      </c>
      <c r="E83" s="67">
        <f t="shared" si="34"/>
        <v>0</v>
      </c>
      <c r="F83" s="67">
        <f t="shared" si="34"/>
        <v>0</v>
      </c>
      <c r="G83" s="67">
        <f t="shared" si="34"/>
        <v>0</v>
      </c>
      <c r="H83" s="67">
        <f t="shared" si="34"/>
        <v>2200000</v>
      </c>
      <c r="I83" s="67">
        <f t="shared" si="34"/>
        <v>0</v>
      </c>
      <c r="J83" s="30">
        <f t="shared" si="34"/>
        <v>0</v>
      </c>
      <c r="K83" s="67">
        <f t="shared" si="34"/>
        <v>0</v>
      </c>
      <c r="L83" s="67">
        <f t="shared" si="34"/>
        <v>2200000</v>
      </c>
      <c r="M83" s="110"/>
      <c r="N83" s="68"/>
      <c r="O83" s="68"/>
      <c r="P83" s="80"/>
      <c r="Q83" s="80"/>
    </row>
    <row r="84" spans="2:17" s="63" customFormat="1" ht="15" customHeight="1" x14ac:dyDescent="0.2">
      <c r="B84" s="69"/>
      <c r="C84" s="45" t="s">
        <v>842</v>
      </c>
      <c r="D84" s="70">
        <f>+'[1]Programa I-Transferencias'!$D$88</f>
        <v>2200000</v>
      </c>
      <c r="E84" s="70">
        <v>0</v>
      </c>
      <c r="F84" s="70">
        <v>0</v>
      </c>
      <c r="G84" s="70">
        <v>0</v>
      </c>
      <c r="H84" s="70">
        <f>+D84+E84+F84-G84</f>
        <v>2200000</v>
      </c>
      <c r="I84" s="70">
        <f>+'[19]EGRESOS-TRANSF'!$K$77</f>
        <v>0</v>
      </c>
      <c r="J84" s="70">
        <v>0</v>
      </c>
      <c r="K84" s="70">
        <f>+I84+J84</f>
        <v>0</v>
      </c>
      <c r="L84" s="70">
        <f>+H84-K84</f>
        <v>2200000</v>
      </c>
      <c r="M84" s="110">
        <v>0</v>
      </c>
      <c r="N84" s="68">
        <f>+K84-M84</f>
        <v>0</v>
      </c>
      <c r="O84" s="68"/>
      <c r="P84" s="80"/>
      <c r="Q84" s="80"/>
    </row>
    <row r="85" spans="2:17" s="63" customFormat="1" ht="15" customHeight="1" x14ac:dyDescent="0.2">
      <c r="B85" s="65" t="s">
        <v>849</v>
      </c>
      <c r="C85" s="66" t="s">
        <v>850</v>
      </c>
      <c r="D85" s="67">
        <f t="shared" ref="D85:L85" si="35">SUM(D86:D89)</f>
        <v>1840386.363805</v>
      </c>
      <c r="E85" s="67">
        <f t="shared" si="35"/>
        <v>0</v>
      </c>
      <c r="F85" s="67">
        <f t="shared" si="35"/>
        <v>0</v>
      </c>
      <c r="G85" s="67">
        <f t="shared" si="35"/>
        <v>0</v>
      </c>
      <c r="H85" s="67">
        <f t="shared" si="35"/>
        <v>1840386.363805</v>
      </c>
      <c r="I85" s="67">
        <f t="shared" si="35"/>
        <v>0</v>
      </c>
      <c r="J85" s="30">
        <f t="shared" si="35"/>
        <v>314520.37</v>
      </c>
      <c r="K85" s="67">
        <f t="shared" si="35"/>
        <v>314520.37</v>
      </c>
      <c r="L85" s="67">
        <f t="shared" si="35"/>
        <v>1525865.9938050001</v>
      </c>
      <c r="M85" s="110"/>
      <c r="N85" s="68"/>
      <c r="O85" s="68"/>
      <c r="P85" s="80"/>
      <c r="Q85" s="80"/>
    </row>
    <row r="86" spans="2:17" s="63" customFormat="1" ht="15" customHeight="1" x14ac:dyDescent="0.2">
      <c r="B86" s="69"/>
      <c r="C86" s="45" t="s">
        <v>848</v>
      </c>
      <c r="D86" s="70">
        <f>+'[1]Programa I-Transferencias'!$D$90</f>
        <v>756996.383455</v>
      </c>
      <c r="E86" s="70">
        <v>0</v>
      </c>
      <c r="F86" s="70">
        <v>0</v>
      </c>
      <c r="G86" s="70">
        <v>0</v>
      </c>
      <c r="H86" s="70">
        <f>+D86+E86+F86-G86</f>
        <v>756996.383455</v>
      </c>
      <c r="I86" s="70">
        <f>+'[19]EGRESOS-TRANSF'!$K$77</f>
        <v>0</v>
      </c>
      <c r="J86" s="70">
        <f>+'[9]I TRIM 2020'!$E$283</f>
        <v>189249.1</v>
      </c>
      <c r="K86" s="70">
        <f t="shared" ref="K86:K91" si="36">+I86+J86</f>
        <v>189249.1</v>
      </c>
      <c r="L86" s="70">
        <f t="shared" ref="L86:L91" si="37">+H86-K86</f>
        <v>567747.28345500003</v>
      </c>
      <c r="M86" s="110">
        <v>189249.1</v>
      </c>
      <c r="N86" s="68">
        <f>+K86-M86</f>
        <v>0</v>
      </c>
      <c r="O86" s="68"/>
      <c r="P86" s="80"/>
      <c r="Q86" s="80"/>
    </row>
    <row r="87" spans="2:17" s="63" customFormat="1" ht="15" customHeight="1" x14ac:dyDescent="0.2">
      <c r="B87" s="69"/>
      <c r="C87" s="45" t="s">
        <v>905</v>
      </c>
      <c r="D87" s="70">
        <f>+'[1]Programa I-Transferencias'!$D$91</f>
        <v>582304.91035000002</v>
      </c>
      <c r="E87" s="70">
        <v>0</v>
      </c>
      <c r="F87" s="70">
        <v>0</v>
      </c>
      <c r="G87" s="70">
        <v>0</v>
      </c>
      <c r="H87" s="70">
        <f>+D87+E87+F87-G87</f>
        <v>582304.91035000002</v>
      </c>
      <c r="I87" s="70">
        <f>+'[19]EGRESOS-TRANSF'!$K$77</f>
        <v>0</v>
      </c>
      <c r="J87" s="70">
        <v>0</v>
      </c>
      <c r="K87" s="70">
        <f t="shared" si="36"/>
        <v>0</v>
      </c>
      <c r="L87" s="70">
        <f t="shared" si="37"/>
        <v>582304.91035000002</v>
      </c>
      <c r="M87" s="110">
        <v>0</v>
      </c>
      <c r="N87" s="68">
        <f>+K87-M87</f>
        <v>0</v>
      </c>
      <c r="O87" s="68"/>
      <c r="P87" s="80"/>
      <c r="Q87" s="80"/>
    </row>
    <row r="88" spans="2:17" s="63" customFormat="1" ht="15" hidden="1" customHeight="1" x14ac:dyDescent="0.2">
      <c r="B88" s="69"/>
      <c r="C88" s="45" t="s">
        <v>892</v>
      </c>
      <c r="D88" s="70">
        <v>0</v>
      </c>
      <c r="E88" s="70">
        <v>0</v>
      </c>
      <c r="F88" s="70">
        <v>0</v>
      </c>
      <c r="G88" s="70">
        <v>0</v>
      </c>
      <c r="H88" s="70">
        <f>+D88+E88+F88-G88</f>
        <v>0</v>
      </c>
      <c r="I88" s="70">
        <f>+'[19]EGRESOS-TRANSF'!$K$77</f>
        <v>0</v>
      </c>
      <c r="J88" s="70">
        <v>0</v>
      </c>
      <c r="K88" s="70">
        <f t="shared" si="36"/>
        <v>0</v>
      </c>
      <c r="L88" s="70">
        <f t="shared" si="37"/>
        <v>0</v>
      </c>
      <c r="M88" s="110"/>
      <c r="N88" s="68">
        <f>+K88-M88</f>
        <v>0</v>
      </c>
      <c r="O88" s="68"/>
      <c r="P88" s="80"/>
      <c r="Q88" s="80"/>
    </row>
    <row r="89" spans="2:17" s="63" customFormat="1" ht="15" customHeight="1" x14ac:dyDescent="0.2">
      <c r="B89" s="45"/>
      <c r="C89" s="45" t="s">
        <v>852</v>
      </c>
      <c r="D89" s="70">
        <f>+'[1]Programa I-Transferencias'!$D$93</f>
        <v>501085.07</v>
      </c>
      <c r="E89" s="70">
        <v>0</v>
      </c>
      <c r="F89" s="70">
        <v>0</v>
      </c>
      <c r="G89" s="70">
        <v>0</v>
      </c>
      <c r="H89" s="70">
        <f>+D89+E89+F89-G89</f>
        <v>501085.07</v>
      </c>
      <c r="I89" s="70">
        <f>+'[19]EGRESOS-TRANSF'!$K$77</f>
        <v>0</v>
      </c>
      <c r="J89" s="70">
        <f>+'[9]I TRIM 2020'!$E$291</f>
        <v>125271.27</v>
      </c>
      <c r="K89" s="70">
        <f t="shared" si="36"/>
        <v>125271.27</v>
      </c>
      <c r="L89" s="70">
        <f t="shared" si="37"/>
        <v>375813.8</v>
      </c>
      <c r="M89" s="110">
        <v>125271.27</v>
      </c>
      <c r="N89" s="68">
        <f>+K89-M89</f>
        <v>0</v>
      </c>
      <c r="O89" s="68"/>
      <c r="P89" s="80"/>
      <c r="Q89" s="80"/>
    </row>
    <row r="90" spans="2:17" ht="15" hidden="1" customHeight="1" x14ac:dyDescent="0.2">
      <c r="B90" s="16" t="s">
        <v>853</v>
      </c>
      <c r="C90" s="16" t="s">
        <v>854</v>
      </c>
      <c r="D90" s="17">
        <f t="shared" ref="D90:J90" si="38">+D91</f>
        <v>0</v>
      </c>
      <c r="E90" s="17">
        <f t="shared" si="38"/>
        <v>0</v>
      </c>
      <c r="F90" s="17">
        <f t="shared" si="38"/>
        <v>0</v>
      </c>
      <c r="G90" s="17">
        <f t="shared" si="38"/>
        <v>0</v>
      </c>
      <c r="H90" s="17">
        <f t="shared" si="38"/>
        <v>0</v>
      </c>
      <c r="I90" s="17">
        <f t="shared" si="38"/>
        <v>0</v>
      </c>
      <c r="J90" s="17">
        <f t="shared" si="38"/>
        <v>0</v>
      </c>
      <c r="K90" s="17">
        <f t="shared" si="36"/>
        <v>0</v>
      </c>
      <c r="L90" s="17">
        <f t="shared" si="37"/>
        <v>0</v>
      </c>
      <c r="M90" s="14"/>
    </row>
    <row r="91" spans="2:17" ht="15" hidden="1" customHeight="1" x14ac:dyDescent="0.2">
      <c r="B91" s="19" t="s">
        <v>855</v>
      </c>
      <c r="C91" s="19" t="s">
        <v>856</v>
      </c>
      <c r="D91" s="20">
        <v>0</v>
      </c>
      <c r="E91" s="20">
        <v>0</v>
      </c>
      <c r="F91" s="20">
        <v>0</v>
      </c>
      <c r="G91" s="20">
        <v>0</v>
      </c>
      <c r="H91" s="20">
        <f>+D91+E91+F91-G91</f>
        <v>0</v>
      </c>
      <c r="I91" s="20">
        <v>0</v>
      </c>
      <c r="J91" s="20">
        <v>0</v>
      </c>
      <c r="K91" s="20">
        <f t="shared" si="36"/>
        <v>0</v>
      </c>
      <c r="L91" s="20">
        <f t="shared" si="37"/>
        <v>0</v>
      </c>
      <c r="M91" s="14"/>
    </row>
    <row r="92" spans="2:17" ht="15" hidden="1" customHeight="1" x14ac:dyDescent="0.2">
      <c r="B92" s="27" t="s">
        <v>857</v>
      </c>
      <c r="C92" s="16" t="s">
        <v>858</v>
      </c>
      <c r="D92" s="17">
        <f t="shared" ref="D92:L92" si="39">+D93</f>
        <v>0</v>
      </c>
      <c r="E92" s="17">
        <f t="shared" si="39"/>
        <v>0</v>
      </c>
      <c r="F92" s="17">
        <f t="shared" si="39"/>
        <v>0</v>
      </c>
      <c r="G92" s="17">
        <f t="shared" si="39"/>
        <v>0</v>
      </c>
      <c r="H92" s="17">
        <f t="shared" si="39"/>
        <v>0</v>
      </c>
      <c r="I92" s="17">
        <f t="shared" si="39"/>
        <v>0</v>
      </c>
      <c r="J92" s="17">
        <f t="shared" si="39"/>
        <v>0</v>
      </c>
      <c r="K92" s="17">
        <f t="shared" si="39"/>
        <v>0</v>
      </c>
      <c r="L92" s="17">
        <f t="shared" si="39"/>
        <v>0</v>
      </c>
      <c r="M92" s="14"/>
    </row>
    <row r="93" spans="2:17" ht="15" hidden="1" customHeight="1" x14ac:dyDescent="0.2">
      <c r="B93" s="27" t="s">
        <v>859</v>
      </c>
      <c r="C93" s="16" t="s">
        <v>860</v>
      </c>
      <c r="D93" s="17">
        <f>SUM(D94:D95)</f>
        <v>0</v>
      </c>
      <c r="E93" s="17">
        <f>SUM(E94:E95)</f>
        <v>0</v>
      </c>
      <c r="F93" s="17">
        <f t="shared" ref="F93:L93" si="40">SUM(F94:F95)</f>
        <v>0</v>
      </c>
      <c r="G93" s="17">
        <f t="shared" si="40"/>
        <v>0</v>
      </c>
      <c r="H93" s="17">
        <f t="shared" si="40"/>
        <v>0</v>
      </c>
      <c r="I93" s="17">
        <f t="shared" si="40"/>
        <v>0</v>
      </c>
      <c r="J93" s="17">
        <f t="shared" si="40"/>
        <v>0</v>
      </c>
      <c r="K93" s="17">
        <f t="shared" si="40"/>
        <v>0</v>
      </c>
      <c r="L93" s="17">
        <f t="shared" si="40"/>
        <v>0</v>
      </c>
      <c r="M93" s="14"/>
    </row>
    <row r="94" spans="2:17" ht="15" hidden="1" customHeight="1" x14ac:dyDescent="0.2">
      <c r="B94" s="23" t="s">
        <v>861</v>
      </c>
      <c r="C94" s="19" t="s">
        <v>862</v>
      </c>
      <c r="D94" s="20">
        <v>0</v>
      </c>
      <c r="E94" s="20">
        <v>0</v>
      </c>
      <c r="F94" s="20">
        <v>0</v>
      </c>
      <c r="G94" s="20">
        <v>0</v>
      </c>
      <c r="H94" s="20">
        <f>+D94+E94+F94-G94</f>
        <v>0</v>
      </c>
      <c r="I94" s="20">
        <v>0</v>
      </c>
      <c r="J94" s="20">
        <v>0</v>
      </c>
      <c r="K94" s="20">
        <f>+I94+J94</f>
        <v>0</v>
      </c>
      <c r="L94" s="20">
        <f>+H94-K94</f>
        <v>0</v>
      </c>
      <c r="M94" s="14"/>
    </row>
    <row r="95" spans="2:17" ht="15" hidden="1" customHeight="1" x14ac:dyDescent="0.2">
      <c r="B95" s="23" t="s">
        <v>863</v>
      </c>
      <c r="C95" s="19" t="s">
        <v>864</v>
      </c>
      <c r="D95" s="20">
        <v>0</v>
      </c>
      <c r="E95" s="20">
        <v>0</v>
      </c>
      <c r="F95" s="20">
        <v>0</v>
      </c>
      <c r="G95" s="20">
        <v>0</v>
      </c>
      <c r="H95" s="20">
        <f>+D95+E95+F95-G95</f>
        <v>0</v>
      </c>
      <c r="I95" s="20">
        <v>0</v>
      </c>
      <c r="J95" s="20">
        <v>0</v>
      </c>
      <c r="K95" s="20">
        <f>+I95+J95</f>
        <v>0</v>
      </c>
      <c r="L95" s="20">
        <f>+H95-K95</f>
        <v>0</v>
      </c>
      <c r="M95" s="14"/>
    </row>
    <row r="96" spans="2:17" s="63" customFormat="1" ht="15" customHeight="1" x14ac:dyDescent="0.2">
      <c r="B96" s="75"/>
      <c r="C96" s="45"/>
      <c r="D96" s="70"/>
      <c r="E96" s="70"/>
      <c r="F96" s="70"/>
      <c r="G96" s="70"/>
      <c r="H96" s="70"/>
      <c r="I96" s="70"/>
      <c r="J96" s="70"/>
      <c r="K96" s="70"/>
      <c r="L96" s="70"/>
      <c r="M96" s="110"/>
    </row>
    <row r="97" spans="2:13" s="31" customFormat="1" ht="15" customHeight="1" x14ac:dyDescent="0.2">
      <c r="B97" s="28"/>
      <c r="C97" s="29" t="s">
        <v>865</v>
      </c>
      <c r="D97" s="30">
        <f t="shared" ref="D97:L97" si="41">+D7+D23+D48+D69+D74+D92</f>
        <v>6449996.1845049998</v>
      </c>
      <c r="E97" s="30">
        <f t="shared" si="41"/>
        <v>0</v>
      </c>
      <c r="F97" s="30">
        <f t="shared" si="41"/>
        <v>0</v>
      </c>
      <c r="G97" s="30">
        <f t="shared" si="41"/>
        <v>0</v>
      </c>
      <c r="H97" s="30">
        <f t="shared" si="41"/>
        <v>6449996.1845049998</v>
      </c>
      <c r="I97" s="30">
        <f t="shared" si="41"/>
        <v>0</v>
      </c>
      <c r="J97" s="30">
        <f t="shared" si="41"/>
        <v>314520.37</v>
      </c>
      <c r="K97" s="30">
        <f t="shared" si="41"/>
        <v>314520.37</v>
      </c>
      <c r="L97" s="30">
        <f t="shared" si="41"/>
        <v>6135475.8145049997</v>
      </c>
      <c r="M97" s="158"/>
    </row>
    <row r="98" spans="2:13" ht="15" hidden="1" customHeight="1" x14ac:dyDescent="0.2">
      <c r="D98" s="32"/>
      <c r="E98" s="32">
        <f>+E97-'[12]PROGRAMA I'!$D$295</f>
        <v>-42050238.684210002</v>
      </c>
      <c r="G98" s="32"/>
      <c r="H98" s="32"/>
      <c r="I98" s="35">
        <f>+I97-'[13]EGRESOS-TRANSF'!$K$97</f>
        <v>-8017305.4514175002</v>
      </c>
      <c r="J98" s="32"/>
      <c r="K98" s="32">
        <f>+K97+'EGRESOS-ADM GRAL'!K109-'[14]Programa I'!$D$1074</f>
        <v>-86109944.371289223</v>
      </c>
      <c r="L98" s="32"/>
      <c r="M98" s="14"/>
    </row>
    <row r="99" spans="2:13" ht="15" customHeight="1" x14ac:dyDescent="0.2">
      <c r="D99" s="32">
        <f>+D97-'[1]Programa I-Transferencias'!$D$100</f>
        <v>0</v>
      </c>
      <c r="E99" s="32">
        <f>+E97</f>
        <v>0</v>
      </c>
      <c r="G99" s="32">
        <f>+F97-G97</f>
        <v>0</v>
      </c>
      <c r="H99" s="32">
        <f>+D97+E97+F97-G97-H97</f>
        <v>0</v>
      </c>
      <c r="I99" s="32"/>
      <c r="K99" s="34"/>
    </row>
    <row r="100" spans="2:13" ht="15" customHeight="1" x14ac:dyDescent="0.2">
      <c r="D100" s="32"/>
      <c r="L100" s="34"/>
    </row>
    <row r="101" spans="2:13" ht="15" customHeight="1" x14ac:dyDescent="0.2">
      <c r="D101" s="33"/>
      <c r="J101" s="42"/>
      <c r="K101" s="34"/>
    </row>
    <row r="102" spans="2:13" ht="15" customHeight="1" x14ac:dyDescent="0.2">
      <c r="I102" s="34"/>
      <c r="K102" s="34"/>
    </row>
    <row r="103" spans="2:13" ht="15" customHeight="1" x14ac:dyDescent="0.2">
      <c r="J103" s="34"/>
      <c r="K103" s="34"/>
    </row>
    <row r="104" spans="2:13" ht="15" customHeight="1" x14ac:dyDescent="0.2">
      <c r="K104" s="34"/>
    </row>
    <row r="105" spans="2:13" ht="15" customHeight="1" x14ac:dyDescent="0.2"/>
    <row r="106" spans="2:13" ht="15" customHeight="1" x14ac:dyDescent="0.2"/>
    <row r="107" spans="2:13" ht="15" customHeight="1" x14ac:dyDescent="0.2"/>
    <row r="108" spans="2:13" ht="15" customHeight="1" x14ac:dyDescent="0.2"/>
    <row r="109" spans="2:13" ht="15" customHeight="1" x14ac:dyDescent="0.2"/>
    <row r="110" spans="2:13" ht="15" customHeight="1" x14ac:dyDescent="0.2"/>
    <row r="111" spans="2:13" ht="15" customHeight="1" x14ac:dyDescent="0.2"/>
    <row r="112" spans="2: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sheetData>
  <autoFilter ref="B5:L95" xr:uid="{00000000-0009-0000-0000-000002000000}">
    <filterColumn colId="6">
      <filters blank="1">
        <filter val="1,164,609.82"/>
        <filter val="1,840,386.36"/>
        <filter val="2,189,609.82"/>
        <filter val="2,200,000.00"/>
        <filter val="220,000.00"/>
        <filter val="315,000.00"/>
        <filter val="50,000.00"/>
        <filter val="501,085.07"/>
        <filter val="582,304.91"/>
        <filter val="6,449,996.18"/>
        <filter val="660,000.00"/>
        <filter val="756,996.3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7 H92:J97 H91 J91 H90:J90 H86 H77 H83:J83 H79:H81 H85:J85 H84 H88:H89 K88:L97 L79 K83:L84 K80:L81 H78:L78 K85:L8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C122" sqref="C122"/>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3.85546875" style="101" bestFit="1" customWidth="1"/>
    <col min="14" max="14" width="12.85546875" style="14" bestFit="1" customWidth="1"/>
    <col min="15" max="16" width="13.42578125" style="14" bestFit="1" customWidth="1"/>
    <col min="17" max="16384" width="11.42578125" style="14"/>
  </cols>
  <sheetData>
    <row r="1" spans="2:17" ht="15" customHeight="1" x14ac:dyDescent="0.2"/>
    <row r="2" spans="2:17" s="64" customFormat="1" ht="15" customHeight="1" x14ac:dyDescent="0.25">
      <c r="B2" s="184" t="s">
        <v>690</v>
      </c>
      <c r="C2" s="184"/>
      <c r="D2" s="184"/>
      <c r="E2" s="184"/>
      <c r="F2" s="184"/>
      <c r="G2" s="184"/>
      <c r="H2" s="184"/>
      <c r="I2" s="184"/>
      <c r="J2" s="184"/>
      <c r="K2" s="184"/>
      <c r="L2" s="184"/>
      <c r="M2" s="157"/>
    </row>
    <row r="3" spans="2:17" s="64" customFormat="1" ht="15" customHeight="1" x14ac:dyDescent="0.25">
      <c r="B3" s="184" t="s">
        <v>1012</v>
      </c>
      <c r="C3" s="184"/>
      <c r="D3" s="184"/>
      <c r="E3" s="184"/>
      <c r="F3" s="184"/>
      <c r="G3" s="184"/>
      <c r="H3" s="184"/>
      <c r="I3" s="184"/>
      <c r="J3" s="184"/>
      <c r="K3" s="184"/>
      <c r="L3" s="184"/>
      <c r="M3" s="157"/>
    </row>
    <row r="4" spans="2:17" ht="15" customHeight="1" x14ac:dyDescent="0.2"/>
    <row r="5" spans="2:17"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c r="M5" s="110"/>
    </row>
    <row r="6" spans="2:17" s="63" customFormat="1" ht="18" customHeight="1" x14ac:dyDescent="0.2">
      <c r="B6" s="185"/>
      <c r="C6" s="186"/>
      <c r="D6" s="183"/>
      <c r="E6" s="183"/>
      <c r="F6" s="183"/>
      <c r="G6" s="187"/>
      <c r="H6" s="183"/>
      <c r="I6" s="183"/>
      <c r="J6" s="183"/>
      <c r="K6" s="183"/>
      <c r="L6" s="183"/>
      <c r="M6" s="110"/>
    </row>
    <row r="7" spans="2:17" s="63" customFormat="1" ht="15" customHeight="1" x14ac:dyDescent="0.2">
      <c r="B7" s="65" t="s">
        <v>702</v>
      </c>
      <c r="C7" s="66" t="s">
        <v>703</v>
      </c>
      <c r="D7" s="67">
        <f t="shared" ref="D7:L7" si="0">+D8+D11+D14+D17+D20</f>
        <v>5270568.528623173</v>
      </c>
      <c r="E7" s="67">
        <f t="shared" si="0"/>
        <v>0</v>
      </c>
      <c r="F7" s="67">
        <f t="shared" si="0"/>
        <v>0</v>
      </c>
      <c r="G7" s="67">
        <f t="shared" si="0"/>
        <v>0</v>
      </c>
      <c r="H7" s="67">
        <f t="shared" si="0"/>
        <v>5270568.528623173</v>
      </c>
      <c r="I7" s="67">
        <f>+I8+I11+I14+I17+I20</f>
        <v>0</v>
      </c>
      <c r="J7" s="67">
        <f t="shared" si="0"/>
        <v>1136439.1300000001</v>
      </c>
      <c r="K7" s="67">
        <f t="shared" si="0"/>
        <v>1136439.1300000001</v>
      </c>
      <c r="L7" s="67">
        <f t="shared" si="0"/>
        <v>4134129.3986231722</v>
      </c>
      <c r="M7" s="110"/>
      <c r="N7" s="68"/>
      <c r="O7" s="68"/>
      <c r="P7" s="80"/>
      <c r="Q7" s="80"/>
    </row>
    <row r="8" spans="2:17" s="63" customFormat="1" ht="15" customHeight="1" x14ac:dyDescent="0.2">
      <c r="B8" s="65" t="s">
        <v>704</v>
      </c>
      <c r="C8" s="66" t="s">
        <v>705</v>
      </c>
      <c r="D8" s="67">
        <f>SUM(D9:D10)</f>
        <v>3498720.7319999998</v>
      </c>
      <c r="E8" s="67">
        <f t="shared" ref="E8:L8" si="1">SUM(E9:E10)</f>
        <v>0</v>
      </c>
      <c r="F8" s="67">
        <f t="shared" si="1"/>
        <v>0</v>
      </c>
      <c r="G8" s="67">
        <f t="shared" si="1"/>
        <v>0</v>
      </c>
      <c r="H8" s="67">
        <f t="shared" si="1"/>
        <v>3498720.7319999998</v>
      </c>
      <c r="I8" s="67">
        <f>SUM(I9:I10)</f>
        <v>0</v>
      </c>
      <c r="J8" s="67">
        <f t="shared" si="1"/>
        <v>850543.32000000007</v>
      </c>
      <c r="K8" s="67">
        <f t="shared" si="1"/>
        <v>850543.32000000007</v>
      </c>
      <c r="L8" s="67">
        <f t="shared" si="1"/>
        <v>2648177.4119999995</v>
      </c>
      <c r="M8" s="110"/>
      <c r="N8" s="68"/>
      <c r="O8" s="68"/>
      <c r="P8" s="80"/>
      <c r="Q8" s="80"/>
    </row>
    <row r="9" spans="2:17" s="63" customFormat="1" ht="15" customHeight="1" x14ac:dyDescent="0.2">
      <c r="B9" s="69" t="s">
        <v>706</v>
      </c>
      <c r="C9" s="45" t="s">
        <v>707</v>
      </c>
      <c r="D9" s="70">
        <f>+'[1]Programa II-Recolecc.Basura'!$D$10</f>
        <v>3498720.7319999998</v>
      </c>
      <c r="E9" s="70">
        <v>0</v>
      </c>
      <c r="F9" s="70">
        <v>0</v>
      </c>
      <c r="G9" s="70">
        <v>0</v>
      </c>
      <c r="H9" s="70">
        <f>+D9+E9+F9-G9</f>
        <v>3498720.7319999998</v>
      </c>
      <c r="I9" s="70">
        <v>0</v>
      </c>
      <c r="J9" s="71">
        <f>+'[9]I TRIM 2020'!$E$308</f>
        <v>850543.32000000007</v>
      </c>
      <c r="K9" s="70">
        <f>+I9+J9</f>
        <v>850543.32000000007</v>
      </c>
      <c r="L9" s="70">
        <f>+H9-K9</f>
        <v>2648177.4119999995</v>
      </c>
      <c r="M9" s="110">
        <v>850543.32000000007</v>
      </c>
      <c r="N9" s="68">
        <f>+K9-M9</f>
        <v>0</v>
      </c>
      <c r="O9" s="68"/>
      <c r="P9" s="80"/>
      <c r="Q9" s="80"/>
    </row>
    <row r="10" spans="2:17" s="63" customFormat="1" ht="15" hidden="1" customHeight="1" x14ac:dyDescent="0.2">
      <c r="B10" s="69" t="s">
        <v>708</v>
      </c>
      <c r="C10" s="45" t="s">
        <v>709</v>
      </c>
      <c r="D10" s="70">
        <v>0</v>
      </c>
      <c r="E10" s="70">
        <v>0</v>
      </c>
      <c r="F10" s="70">
        <v>0</v>
      </c>
      <c r="G10" s="70">
        <v>0</v>
      </c>
      <c r="H10" s="70">
        <f>+D10+E10+F10-G10</f>
        <v>0</v>
      </c>
      <c r="I10" s="70">
        <v>0</v>
      </c>
      <c r="J10" s="70">
        <v>0</v>
      </c>
      <c r="K10" s="70">
        <f>+I10+J10</f>
        <v>0</v>
      </c>
      <c r="L10" s="70">
        <f>+H10-K10</f>
        <v>0</v>
      </c>
      <c r="N10" s="68"/>
      <c r="O10" s="68"/>
      <c r="P10" s="80"/>
      <c r="Q10" s="80"/>
    </row>
    <row r="11" spans="2:17" s="63" customFormat="1" ht="15" hidden="1" customHeight="1" x14ac:dyDescent="0.2">
      <c r="B11" s="65" t="s">
        <v>710</v>
      </c>
      <c r="C11" s="66" t="s">
        <v>711</v>
      </c>
      <c r="D11" s="67">
        <f>SUM(D12:D13)</f>
        <v>0</v>
      </c>
      <c r="E11" s="67">
        <f t="shared" ref="E11:L11" si="2">SUM(E12:E13)</f>
        <v>0</v>
      </c>
      <c r="F11" s="67">
        <f t="shared" si="2"/>
        <v>0</v>
      </c>
      <c r="G11" s="67">
        <f t="shared" si="2"/>
        <v>0</v>
      </c>
      <c r="H11" s="67">
        <f t="shared" si="2"/>
        <v>0</v>
      </c>
      <c r="I11" s="67">
        <f>SUM(I12:I13)</f>
        <v>0</v>
      </c>
      <c r="J11" s="67">
        <f t="shared" si="2"/>
        <v>0</v>
      </c>
      <c r="K11" s="67">
        <f t="shared" si="2"/>
        <v>0</v>
      </c>
      <c r="L11" s="67">
        <f t="shared" si="2"/>
        <v>0</v>
      </c>
      <c r="N11" s="68"/>
      <c r="O11" s="68"/>
      <c r="P11" s="80"/>
      <c r="Q11" s="80"/>
    </row>
    <row r="12" spans="2:17" s="63" customFormat="1" ht="15" hidden="1" customHeight="1" x14ac:dyDescent="0.2">
      <c r="B12" s="69" t="s">
        <v>712</v>
      </c>
      <c r="C12" s="45" t="s">
        <v>713</v>
      </c>
      <c r="D12" s="70">
        <v>0</v>
      </c>
      <c r="E12" s="70">
        <v>0</v>
      </c>
      <c r="F12" s="70">
        <v>0</v>
      </c>
      <c r="G12" s="70">
        <v>0</v>
      </c>
      <c r="H12" s="70">
        <f>+D12+E12+F12-G12</f>
        <v>0</v>
      </c>
      <c r="I12" s="70">
        <v>0</v>
      </c>
      <c r="J12" s="70">
        <v>0</v>
      </c>
      <c r="K12" s="70">
        <f>+I12+J12</f>
        <v>0</v>
      </c>
      <c r="L12" s="70">
        <f>+H12-K12</f>
        <v>0</v>
      </c>
      <c r="N12" s="68"/>
      <c r="O12" s="68"/>
      <c r="P12" s="80"/>
      <c r="Q12" s="80"/>
    </row>
    <row r="13" spans="2:17"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c r="N13" s="68"/>
      <c r="O13" s="68"/>
      <c r="P13" s="80"/>
      <c r="Q13" s="80"/>
    </row>
    <row r="14" spans="2:17" s="63" customFormat="1" ht="15" customHeight="1" x14ac:dyDescent="0.2">
      <c r="B14" s="65" t="s">
        <v>716</v>
      </c>
      <c r="C14" s="66" t="s">
        <v>717</v>
      </c>
      <c r="D14" s="67">
        <f>SUM(D15:D16)</f>
        <v>973810.58997836499</v>
      </c>
      <c r="E14" s="67">
        <f t="shared" ref="E14:L14" si="3">SUM(E15:E16)</f>
        <v>0</v>
      </c>
      <c r="F14" s="67">
        <f t="shared" si="3"/>
        <v>0</v>
      </c>
      <c r="G14" s="67">
        <f t="shared" si="3"/>
        <v>0</v>
      </c>
      <c r="H14" s="67">
        <f t="shared" si="3"/>
        <v>973810.58997836499</v>
      </c>
      <c r="I14" s="67">
        <f>SUM(I15:I16)</f>
        <v>0</v>
      </c>
      <c r="J14" s="30">
        <f t="shared" si="3"/>
        <v>153097.51999999999</v>
      </c>
      <c r="K14" s="67">
        <f t="shared" si="3"/>
        <v>153097.51999999999</v>
      </c>
      <c r="L14" s="67">
        <f t="shared" si="3"/>
        <v>820713.06997836498</v>
      </c>
      <c r="M14" s="110"/>
      <c r="N14" s="68"/>
      <c r="O14" s="68"/>
      <c r="P14" s="80"/>
      <c r="Q14" s="80"/>
    </row>
    <row r="15" spans="2:17" s="63" customFormat="1" ht="15" customHeight="1" x14ac:dyDescent="0.2">
      <c r="B15" s="69" t="s">
        <v>718</v>
      </c>
      <c r="C15" s="45" t="s">
        <v>719</v>
      </c>
      <c r="D15" s="70">
        <f>+'[1]Programa II-Recolecc.Basura'!$D$16</f>
        <v>629769.73176</v>
      </c>
      <c r="E15" s="70">
        <v>0</v>
      </c>
      <c r="F15" s="70">
        <v>0</v>
      </c>
      <c r="G15" s="70">
        <v>0</v>
      </c>
      <c r="H15" s="70">
        <f>+D15+E15+F15-G15</f>
        <v>629769.73176</v>
      </c>
      <c r="I15" s="70">
        <v>0</v>
      </c>
      <c r="J15" s="71">
        <f>+'[9]I TRIM 2020'!$E$324</f>
        <v>153097.51999999999</v>
      </c>
      <c r="K15" s="70">
        <f>+I15+J15</f>
        <v>153097.51999999999</v>
      </c>
      <c r="L15" s="70">
        <f>+H15-K15</f>
        <v>476672.21175999998</v>
      </c>
      <c r="M15" s="110">
        <v>153097.51999999999</v>
      </c>
      <c r="N15" s="68">
        <f>+K15-M15</f>
        <v>0</v>
      </c>
      <c r="O15" s="68"/>
      <c r="P15" s="80"/>
      <c r="Q15" s="80"/>
    </row>
    <row r="16" spans="2:17" s="63" customFormat="1" ht="15" customHeight="1" x14ac:dyDescent="0.2">
      <c r="B16" s="69" t="s">
        <v>720</v>
      </c>
      <c r="C16" s="45" t="s">
        <v>721</v>
      </c>
      <c r="D16" s="70">
        <f>+'[1]Programa II-Recolecc.Basura'!$D$17</f>
        <v>344040.85821836506</v>
      </c>
      <c r="E16" s="70">
        <v>0</v>
      </c>
      <c r="F16" s="70">
        <v>0</v>
      </c>
      <c r="G16" s="70">
        <v>0</v>
      </c>
      <c r="H16" s="70">
        <f>+D16+E16+F16-G16</f>
        <v>344040.85821836506</v>
      </c>
      <c r="I16" s="70">
        <v>0</v>
      </c>
      <c r="J16" s="71">
        <v>0</v>
      </c>
      <c r="K16" s="70">
        <f>+I16+J16</f>
        <v>0</v>
      </c>
      <c r="L16" s="70">
        <f>+H16-K16</f>
        <v>344040.85821836506</v>
      </c>
      <c r="M16" s="110">
        <v>0</v>
      </c>
      <c r="N16" s="68">
        <f>+K16-M16</f>
        <v>0</v>
      </c>
      <c r="O16" s="68"/>
      <c r="P16" s="80"/>
      <c r="Q16" s="80"/>
    </row>
    <row r="17" spans="2:17" s="63" customFormat="1" ht="15" customHeight="1" x14ac:dyDescent="0.2">
      <c r="B17" s="65" t="s">
        <v>722</v>
      </c>
      <c r="C17" s="66" t="s">
        <v>723</v>
      </c>
      <c r="D17" s="67">
        <f>SUM(D18:D19)</f>
        <v>402527.82021659997</v>
      </c>
      <c r="E17" s="67">
        <f t="shared" ref="E17:L17" si="4">SUM(E18:E19)</f>
        <v>0</v>
      </c>
      <c r="F17" s="67">
        <f t="shared" si="4"/>
        <v>0</v>
      </c>
      <c r="G17" s="67">
        <f t="shared" si="4"/>
        <v>0</v>
      </c>
      <c r="H17" s="67">
        <f t="shared" si="4"/>
        <v>402527.82021659997</v>
      </c>
      <c r="I17" s="67">
        <f>SUM(I18:I19)</f>
        <v>0</v>
      </c>
      <c r="J17" s="30">
        <f t="shared" si="4"/>
        <v>67195.59</v>
      </c>
      <c r="K17" s="67">
        <f t="shared" si="4"/>
        <v>67195.59</v>
      </c>
      <c r="L17" s="67">
        <f t="shared" si="4"/>
        <v>335332.2302166</v>
      </c>
      <c r="M17" s="110"/>
      <c r="N17" s="68"/>
      <c r="O17" s="68"/>
      <c r="P17" s="80"/>
      <c r="Q17" s="80"/>
    </row>
    <row r="18" spans="2:17" s="63" customFormat="1" ht="15" customHeight="1" x14ac:dyDescent="0.2">
      <c r="B18" s="69" t="s">
        <v>724</v>
      </c>
      <c r="C18" s="45" t="s">
        <v>725</v>
      </c>
      <c r="D18" s="70">
        <f>+'[1]Programa II-Recolecc.Basura'!$D$19</f>
        <v>381885.3678978</v>
      </c>
      <c r="E18" s="70">
        <v>0</v>
      </c>
      <c r="F18" s="70">
        <v>0</v>
      </c>
      <c r="G18" s="70">
        <v>0</v>
      </c>
      <c r="H18" s="70">
        <f>+D18+E18+F18-G18</f>
        <v>381885.3678978</v>
      </c>
      <c r="I18" s="70">
        <v>0</v>
      </c>
      <c r="J18" s="71">
        <f>+'[9]I TRIM 2020'!$E$334</f>
        <v>63909.69</v>
      </c>
      <c r="K18" s="70">
        <f>+I18+J18</f>
        <v>63909.69</v>
      </c>
      <c r="L18" s="70">
        <f>+H18-K18</f>
        <v>317975.67789779999</v>
      </c>
      <c r="M18" s="110">
        <v>63909.69</v>
      </c>
      <c r="N18" s="68">
        <f>+K18-M18</f>
        <v>0</v>
      </c>
      <c r="O18" s="68"/>
      <c r="P18" s="80"/>
      <c r="Q18" s="80"/>
    </row>
    <row r="19" spans="2:17" s="63" customFormat="1" ht="15" customHeight="1" x14ac:dyDescent="0.2">
      <c r="B19" s="69" t="s">
        <v>726</v>
      </c>
      <c r="C19" s="45" t="s">
        <v>727</v>
      </c>
      <c r="D19" s="70">
        <f>+'[1]Programa II-Recolecc.Basura'!$D$20</f>
        <v>20642.452318799998</v>
      </c>
      <c r="E19" s="70">
        <v>0</v>
      </c>
      <c r="F19" s="70">
        <v>0</v>
      </c>
      <c r="G19" s="70">
        <v>0</v>
      </c>
      <c r="H19" s="70">
        <f>+D19+E19+F19-G19</f>
        <v>20642.452318799998</v>
      </c>
      <c r="I19" s="70">
        <v>0</v>
      </c>
      <c r="J19" s="71">
        <f>+'[9]I TRIM 2020'!$E$344</f>
        <v>3285.9</v>
      </c>
      <c r="K19" s="70">
        <f>+I19+J19</f>
        <v>3285.9</v>
      </c>
      <c r="L19" s="70">
        <f>+H19-K19</f>
        <v>17356.552318799997</v>
      </c>
      <c r="M19" s="110">
        <v>3285.9</v>
      </c>
      <c r="N19" s="68">
        <f>+K19-M19</f>
        <v>0</v>
      </c>
      <c r="O19" s="68"/>
      <c r="P19" s="80"/>
      <c r="Q19" s="80"/>
    </row>
    <row r="20" spans="2:17" s="63" customFormat="1" ht="15" customHeight="1" x14ac:dyDescent="0.2">
      <c r="B20" s="65" t="s">
        <v>728</v>
      </c>
      <c r="C20" s="66" t="s">
        <v>729</v>
      </c>
      <c r="D20" s="67">
        <f>SUM(D21:D23)</f>
        <v>395509.38642820797</v>
      </c>
      <c r="E20" s="67">
        <f t="shared" ref="E20:L20" si="5">SUM(E21:E23)</f>
        <v>0</v>
      </c>
      <c r="F20" s="67">
        <f t="shared" si="5"/>
        <v>0</v>
      </c>
      <c r="G20" s="67">
        <f t="shared" si="5"/>
        <v>0</v>
      </c>
      <c r="H20" s="67">
        <f t="shared" si="5"/>
        <v>395509.38642820797</v>
      </c>
      <c r="I20" s="67">
        <f>SUM(I21:I23)</f>
        <v>0</v>
      </c>
      <c r="J20" s="30">
        <f t="shared" si="5"/>
        <v>65602.700000000012</v>
      </c>
      <c r="K20" s="67">
        <f t="shared" si="5"/>
        <v>65602.700000000012</v>
      </c>
      <c r="L20" s="67">
        <f t="shared" si="5"/>
        <v>329906.68642820796</v>
      </c>
      <c r="M20" s="110"/>
      <c r="N20" s="68"/>
      <c r="O20" s="68"/>
      <c r="P20" s="80"/>
      <c r="Q20" s="80"/>
    </row>
    <row r="21" spans="2:17" s="63" customFormat="1" ht="15" customHeight="1" x14ac:dyDescent="0.2">
      <c r="B21" s="69" t="s">
        <v>903</v>
      </c>
      <c r="C21" s="45" t="s">
        <v>904</v>
      </c>
      <c r="D21" s="70">
        <f>+'[1]Programa II-Recolecc.Basura'!$D$22</f>
        <v>209727.31555900798</v>
      </c>
      <c r="E21" s="70">
        <v>0</v>
      </c>
      <c r="F21" s="70">
        <v>0</v>
      </c>
      <c r="G21" s="70">
        <v>0</v>
      </c>
      <c r="H21" s="70">
        <f>+D21+E21+F21-G21</f>
        <v>209727.31555900798</v>
      </c>
      <c r="I21" s="70">
        <v>0</v>
      </c>
      <c r="J21" s="71">
        <f>+'[9]I TRIM 2020'!$E$354</f>
        <v>36030.19</v>
      </c>
      <c r="K21" s="70">
        <f>+I21+J21</f>
        <v>36030.19</v>
      </c>
      <c r="L21" s="70">
        <f>+H21-K21</f>
        <v>173697.12555900798</v>
      </c>
      <c r="M21" s="110">
        <v>36030.19</v>
      </c>
      <c r="N21" s="68">
        <f>+K21-M21</f>
        <v>0</v>
      </c>
      <c r="O21" s="68"/>
      <c r="P21" s="80"/>
      <c r="Q21" s="80"/>
    </row>
    <row r="22" spans="2:17" s="63" customFormat="1" ht="15" customHeight="1" x14ac:dyDescent="0.2">
      <c r="B22" s="69" t="s">
        <v>730</v>
      </c>
      <c r="C22" s="45" t="s">
        <v>731</v>
      </c>
      <c r="D22" s="70">
        <f>+'[1]Programa II-Recolecc.Basura'!$D$23</f>
        <v>61927.356956399992</v>
      </c>
      <c r="E22" s="70">
        <v>0</v>
      </c>
      <c r="F22" s="70">
        <v>0</v>
      </c>
      <c r="G22" s="70">
        <v>0</v>
      </c>
      <c r="H22" s="70">
        <f>+D22+E22+F22-G22</f>
        <v>61927.356956399992</v>
      </c>
      <c r="I22" s="70">
        <v>0</v>
      </c>
      <c r="J22" s="71">
        <f>+'[9]I TRIM 2020'!$E$364</f>
        <v>9857.51</v>
      </c>
      <c r="K22" s="70">
        <f>+I22+J22</f>
        <v>9857.51</v>
      </c>
      <c r="L22" s="70">
        <f>+H22-K22</f>
        <v>52069.84695639999</v>
      </c>
      <c r="M22" s="110">
        <v>9857.51</v>
      </c>
      <c r="N22" s="68">
        <f>+K22-M22</f>
        <v>0</v>
      </c>
      <c r="O22" s="68"/>
      <c r="P22" s="80"/>
      <c r="Q22" s="80"/>
    </row>
    <row r="23" spans="2:17" s="63" customFormat="1" ht="15" customHeight="1" x14ac:dyDescent="0.2">
      <c r="B23" s="69" t="s">
        <v>732</v>
      </c>
      <c r="C23" s="45" t="s">
        <v>733</v>
      </c>
      <c r="D23" s="70">
        <f>+'[1]Programa II-Recolecc.Basura'!$D$24</f>
        <v>123854.71391279998</v>
      </c>
      <c r="E23" s="70">
        <v>0</v>
      </c>
      <c r="F23" s="70">
        <v>0</v>
      </c>
      <c r="G23" s="70">
        <v>0</v>
      </c>
      <c r="H23" s="70">
        <f>+D23+E23+F23-G23</f>
        <v>123854.71391279998</v>
      </c>
      <c r="I23" s="70">
        <v>0</v>
      </c>
      <c r="J23" s="71">
        <f>+'[9]I TRIM 2020'!$E$374</f>
        <v>19715</v>
      </c>
      <c r="K23" s="70">
        <f>+I23+J23</f>
        <v>19715</v>
      </c>
      <c r="L23" s="70">
        <f>+H23-K23</f>
        <v>104139.71391279998</v>
      </c>
      <c r="M23" s="110">
        <v>19715</v>
      </c>
      <c r="N23" s="68">
        <f>+K23-M23</f>
        <v>0</v>
      </c>
      <c r="O23" s="68"/>
      <c r="P23" s="80"/>
      <c r="Q23" s="80"/>
    </row>
    <row r="24" spans="2:17" s="63" customFormat="1" ht="15" customHeight="1" x14ac:dyDescent="0.2">
      <c r="B24" s="65" t="s">
        <v>734</v>
      </c>
      <c r="C24" s="66" t="s">
        <v>735</v>
      </c>
      <c r="D24" s="67">
        <f t="shared" ref="D24:L24" si="6">+D25+D27+D30+D34+D38+D40+D42+D44+D47+D49</f>
        <v>33365139.620000001</v>
      </c>
      <c r="E24" s="67">
        <f t="shared" si="6"/>
        <v>0</v>
      </c>
      <c r="F24" s="67">
        <f t="shared" si="6"/>
        <v>0</v>
      </c>
      <c r="G24" s="67">
        <f t="shared" si="6"/>
        <v>0</v>
      </c>
      <c r="H24" s="67">
        <f t="shared" si="6"/>
        <v>33365139.620000001</v>
      </c>
      <c r="I24" s="67">
        <f t="shared" si="6"/>
        <v>0</v>
      </c>
      <c r="J24" s="30">
        <f t="shared" si="6"/>
        <v>6063613.3099999996</v>
      </c>
      <c r="K24" s="67">
        <f t="shared" si="6"/>
        <v>6063613.3099999996</v>
      </c>
      <c r="L24" s="67">
        <f t="shared" si="6"/>
        <v>27301526.309999999</v>
      </c>
      <c r="M24" s="110"/>
      <c r="N24" s="68"/>
      <c r="O24" s="68"/>
      <c r="P24" s="80"/>
      <c r="Q24" s="80"/>
    </row>
    <row r="25" spans="2:17" s="63" customFormat="1" ht="15" hidden="1" customHeight="1" x14ac:dyDescent="0.2">
      <c r="B25" s="65" t="s">
        <v>736</v>
      </c>
      <c r="C25" s="66"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c r="N25" s="68"/>
      <c r="O25" s="68"/>
      <c r="P25" s="80"/>
      <c r="Q25" s="80"/>
    </row>
    <row r="26" spans="2:17" s="63" customFormat="1" ht="15" hidden="1" customHeight="1" x14ac:dyDescent="0.2">
      <c r="B26" s="69" t="s">
        <v>737</v>
      </c>
      <c r="C26" s="45" t="s">
        <v>738</v>
      </c>
      <c r="D26" s="70">
        <v>0</v>
      </c>
      <c r="E26" s="70">
        <v>0</v>
      </c>
      <c r="F26" s="70">
        <v>0</v>
      </c>
      <c r="G26" s="70">
        <v>0</v>
      </c>
      <c r="H26" s="70">
        <f>+D26+E26+F26-G26</f>
        <v>0</v>
      </c>
      <c r="I26" s="70">
        <v>0</v>
      </c>
      <c r="J26" s="70">
        <v>0</v>
      </c>
      <c r="K26" s="70">
        <f>+I26+J26</f>
        <v>0</v>
      </c>
      <c r="L26" s="70">
        <f>+H26-K26</f>
        <v>0</v>
      </c>
      <c r="N26" s="68"/>
      <c r="O26" s="68"/>
      <c r="P26" s="80"/>
      <c r="Q26" s="80"/>
    </row>
    <row r="27" spans="2:17" s="63" customFormat="1" ht="15" hidden="1" customHeight="1" x14ac:dyDescent="0.2">
      <c r="B27" s="65" t="s">
        <v>739</v>
      </c>
      <c r="C27" s="66" t="s">
        <v>740</v>
      </c>
      <c r="D27" s="67">
        <f>SUM(D28:D29)</f>
        <v>0</v>
      </c>
      <c r="E27" s="67">
        <f t="shared" ref="E27:L27" si="8">SUM(E28:E29)</f>
        <v>0</v>
      </c>
      <c r="F27" s="67">
        <f t="shared" si="8"/>
        <v>0</v>
      </c>
      <c r="G27" s="67">
        <f t="shared" si="8"/>
        <v>0</v>
      </c>
      <c r="H27" s="67">
        <f t="shared" si="8"/>
        <v>0</v>
      </c>
      <c r="I27" s="67">
        <f>SUM(I28:I29)</f>
        <v>0</v>
      </c>
      <c r="J27" s="67">
        <f t="shared" si="8"/>
        <v>0</v>
      </c>
      <c r="K27" s="67">
        <f t="shared" si="8"/>
        <v>0</v>
      </c>
      <c r="L27" s="67">
        <f t="shared" si="8"/>
        <v>0</v>
      </c>
      <c r="N27" s="68"/>
      <c r="O27" s="68"/>
      <c r="P27" s="80"/>
      <c r="Q27" s="80"/>
    </row>
    <row r="28" spans="2:17" s="63" customFormat="1" ht="15" hidden="1" customHeight="1" x14ac:dyDescent="0.2">
      <c r="B28" s="69" t="s">
        <v>741</v>
      </c>
      <c r="C28" s="45" t="s">
        <v>742</v>
      </c>
      <c r="D28" s="70">
        <v>0</v>
      </c>
      <c r="E28" s="70">
        <v>0</v>
      </c>
      <c r="F28" s="70">
        <v>0</v>
      </c>
      <c r="G28" s="70">
        <v>0</v>
      </c>
      <c r="H28" s="70">
        <f>+D28+E28+F28-G28</f>
        <v>0</v>
      </c>
      <c r="I28" s="70">
        <f>+'[11]EGRESOS-BASURA'!$K$27</f>
        <v>0</v>
      </c>
      <c r="J28" s="70">
        <v>0</v>
      </c>
      <c r="K28" s="70">
        <f>+I28+J28</f>
        <v>0</v>
      </c>
      <c r="L28" s="70">
        <f>+H28-K28</f>
        <v>0</v>
      </c>
      <c r="N28" s="68"/>
      <c r="O28" s="68"/>
      <c r="P28" s="80"/>
      <c r="Q28" s="80"/>
    </row>
    <row r="29" spans="2:17" s="63" customFormat="1" ht="15" hidden="1" customHeight="1" x14ac:dyDescent="0.2">
      <c r="B29" s="69" t="s">
        <v>743</v>
      </c>
      <c r="C29" s="45" t="s">
        <v>744</v>
      </c>
      <c r="D29" s="70">
        <v>0</v>
      </c>
      <c r="E29" s="70">
        <v>0</v>
      </c>
      <c r="F29" s="70">
        <v>0</v>
      </c>
      <c r="G29" s="70">
        <v>0</v>
      </c>
      <c r="H29" s="70">
        <f>+D29+E29+F29-G29</f>
        <v>0</v>
      </c>
      <c r="I29" s="70">
        <f>+'[11]EGRESOS-BASURA'!$K$28</f>
        <v>0</v>
      </c>
      <c r="J29" s="70">
        <v>0</v>
      </c>
      <c r="K29" s="70">
        <f>+I29+J29</f>
        <v>0</v>
      </c>
      <c r="L29" s="70">
        <f>+H29-K29</f>
        <v>0</v>
      </c>
      <c r="N29" s="68"/>
      <c r="O29" s="68"/>
      <c r="P29" s="80"/>
      <c r="Q29" s="80"/>
    </row>
    <row r="30" spans="2:17" s="63" customFormat="1" ht="15" hidden="1" customHeight="1" x14ac:dyDescent="0.2">
      <c r="B30" s="65" t="s">
        <v>745</v>
      </c>
      <c r="C30" s="66" t="s">
        <v>746</v>
      </c>
      <c r="D30" s="67">
        <f>SUM(D31:D33)</f>
        <v>0</v>
      </c>
      <c r="E30" s="67">
        <f t="shared" ref="E30:L30" si="9">SUM(E31:E33)</f>
        <v>0</v>
      </c>
      <c r="F30" s="67">
        <f t="shared" si="9"/>
        <v>0</v>
      </c>
      <c r="G30" s="67">
        <f t="shared" si="9"/>
        <v>0</v>
      </c>
      <c r="H30" s="67">
        <f t="shared" si="9"/>
        <v>0</v>
      </c>
      <c r="I30" s="67">
        <f>SUM(I31:I33)</f>
        <v>0</v>
      </c>
      <c r="J30" s="67">
        <f t="shared" si="9"/>
        <v>0</v>
      </c>
      <c r="K30" s="67">
        <f t="shared" si="9"/>
        <v>0</v>
      </c>
      <c r="L30" s="67">
        <f t="shared" si="9"/>
        <v>0</v>
      </c>
      <c r="N30" s="68"/>
      <c r="O30" s="68"/>
      <c r="P30" s="80"/>
      <c r="Q30" s="80"/>
    </row>
    <row r="31" spans="2:17" s="63" customFormat="1" ht="15" hidden="1" customHeight="1" x14ac:dyDescent="0.2">
      <c r="B31" s="69" t="s">
        <v>747</v>
      </c>
      <c r="C31" s="45" t="s">
        <v>748</v>
      </c>
      <c r="D31" s="70">
        <v>0</v>
      </c>
      <c r="E31" s="70">
        <v>0</v>
      </c>
      <c r="F31" s="70">
        <v>0</v>
      </c>
      <c r="G31" s="70">
        <v>0</v>
      </c>
      <c r="H31" s="70">
        <f>+D31+E31+F31-G31</f>
        <v>0</v>
      </c>
      <c r="I31" s="70">
        <v>0</v>
      </c>
      <c r="J31" s="70">
        <v>0</v>
      </c>
      <c r="K31" s="70">
        <f>+I31+J31</f>
        <v>0</v>
      </c>
      <c r="L31" s="70">
        <f>+H31-K31</f>
        <v>0</v>
      </c>
      <c r="N31" s="68"/>
      <c r="O31" s="68"/>
      <c r="P31" s="80"/>
      <c r="Q31" s="80"/>
    </row>
    <row r="32" spans="2:17" s="63" customFormat="1" ht="15" hidden="1" customHeight="1" x14ac:dyDescent="0.2">
      <c r="B32" s="69" t="s">
        <v>749</v>
      </c>
      <c r="C32" s="45" t="s">
        <v>750</v>
      </c>
      <c r="D32" s="70">
        <v>0</v>
      </c>
      <c r="E32" s="70">
        <v>0</v>
      </c>
      <c r="F32" s="70">
        <v>0</v>
      </c>
      <c r="G32" s="70">
        <v>0</v>
      </c>
      <c r="H32" s="70">
        <f>+D32+E32+F32-G32</f>
        <v>0</v>
      </c>
      <c r="I32" s="70">
        <f>+'[11]EGRESOS-BASURA'!$K$31</f>
        <v>0</v>
      </c>
      <c r="J32" s="70">
        <v>0</v>
      </c>
      <c r="K32" s="70">
        <f>+I32+J32</f>
        <v>0</v>
      </c>
      <c r="L32" s="70">
        <f>+H32-K32</f>
        <v>0</v>
      </c>
      <c r="N32" s="68"/>
      <c r="O32" s="68"/>
      <c r="P32" s="80"/>
      <c r="Q32" s="80"/>
    </row>
    <row r="33" spans="2:17" s="63" customFormat="1" ht="15" hidden="1" customHeight="1" x14ac:dyDescent="0.2">
      <c r="B33" s="69" t="s">
        <v>751</v>
      </c>
      <c r="C33" s="45" t="s">
        <v>752</v>
      </c>
      <c r="D33" s="70">
        <v>0</v>
      </c>
      <c r="E33" s="70">
        <v>0</v>
      </c>
      <c r="F33" s="70">
        <v>0</v>
      </c>
      <c r="G33" s="70">
        <v>0</v>
      </c>
      <c r="H33" s="70">
        <f>+D33+E33+F33-G33</f>
        <v>0</v>
      </c>
      <c r="I33" s="70">
        <v>0</v>
      </c>
      <c r="J33" s="70">
        <v>0</v>
      </c>
      <c r="K33" s="70">
        <f>+I33+J33</f>
        <v>0</v>
      </c>
      <c r="L33" s="70">
        <f>+H33-K33</f>
        <v>0</v>
      </c>
      <c r="N33" s="68"/>
      <c r="O33" s="68"/>
      <c r="P33" s="80"/>
      <c r="Q33" s="80"/>
    </row>
    <row r="34" spans="2:17" s="63" customFormat="1" ht="15" customHeight="1" x14ac:dyDescent="0.2">
      <c r="B34" s="65" t="s">
        <v>753</v>
      </c>
      <c r="C34" s="66" t="s">
        <v>754</v>
      </c>
      <c r="D34" s="67">
        <f>SUM(D35:D37)</f>
        <v>33200000</v>
      </c>
      <c r="E34" s="67">
        <f t="shared" ref="E34:L34" si="10">SUM(E35:E37)</f>
        <v>0</v>
      </c>
      <c r="F34" s="67">
        <f t="shared" si="10"/>
        <v>0</v>
      </c>
      <c r="G34" s="67">
        <f t="shared" si="10"/>
        <v>0</v>
      </c>
      <c r="H34" s="67">
        <f t="shared" si="10"/>
        <v>33200000</v>
      </c>
      <c r="I34" s="67">
        <f>SUM(I35:I37)</f>
        <v>0</v>
      </c>
      <c r="J34" s="30">
        <f t="shared" si="10"/>
        <v>5940000</v>
      </c>
      <c r="K34" s="67">
        <f t="shared" si="10"/>
        <v>5940000</v>
      </c>
      <c r="L34" s="67">
        <f t="shared" si="10"/>
        <v>27260000</v>
      </c>
      <c r="M34" s="110"/>
      <c r="N34" s="68"/>
      <c r="O34" s="68"/>
      <c r="P34" s="80"/>
      <c r="Q34" s="80"/>
    </row>
    <row r="35" spans="2:17" s="63" customFormat="1" ht="15" hidden="1" customHeight="1" x14ac:dyDescent="0.2">
      <c r="B35" s="69" t="s">
        <v>755</v>
      </c>
      <c r="C35" s="45" t="s">
        <v>756</v>
      </c>
      <c r="D35" s="70">
        <v>0</v>
      </c>
      <c r="E35" s="70">
        <v>0</v>
      </c>
      <c r="F35" s="70">
        <v>0</v>
      </c>
      <c r="G35" s="70">
        <v>0</v>
      </c>
      <c r="H35" s="70">
        <f>+D35+E35+F35-G35</f>
        <v>0</v>
      </c>
      <c r="I35" s="70">
        <f>+'[20]EGRESOS-BASURA'!$K$35</f>
        <v>0</v>
      </c>
      <c r="J35" s="71">
        <v>0</v>
      </c>
      <c r="K35" s="70">
        <f>+I35+J35</f>
        <v>0</v>
      </c>
      <c r="L35" s="70">
        <f>+H35-K35</f>
        <v>0</v>
      </c>
      <c r="N35" s="68"/>
      <c r="O35" s="68"/>
      <c r="P35" s="80"/>
      <c r="Q35" s="80"/>
    </row>
    <row r="36" spans="2:17" s="63" customFormat="1" ht="15" customHeight="1" x14ac:dyDescent="0.2">
      <c r="B36" s="69" t="s">
        <v>951</v>
      </c>
      <c r="C36" s="45" t="s">
        <v>952</v>
      </c>
      <c r="D36" s="70">
        <f>+'[1]Programa II-Recolecc.Basura'!$D$36</f>
        <v>200000</v>
      </c>
      <c r="E36" s="70">
        <v>0</v>
      </c>
      <c r="F36" s="70">
        <v>0</v>
      </c>
      <c r="G36" s="70">
        <v>0</v>
      </c>
      <c r="H36" s="70">
        <f>+D36+E36+F36-G36</f>
        <v>200000</v>
      </c>
      <c r="I36" s="70">
        <v>0</v>
      </c>
      <c r="J36" s="71">
        <v>0</v>
      </c>
      <c r="K36" s="70">
        <f>+I36+J36</f>
        <v>0</v>
      </c>
      <c r="L36" s="70">
        <f>+H36-K36</f>
        <v>200000</v>
      </c>
      <c r="M36" s="110">
        <v>0</v>
      </c>
      <c r="N36" s="68">
        <f>+K36-M36</f>
        <v>0</v>
      </c>
      <c r="O36" s="68"/>
      <c r="P36" s="80"/>
      <c r="Q36" s="80"/>
    </row>
    <row r="37" spans="2:17" s="63" customFormat="1" ht="15" customHeight="1" x14ac:dyDescent="0.2">
      <c r="B37" s="69" t="s">
        <v>757</v>
      </c>
      <c r="C37" s="45" t="s">
        <v>758</v>
      </c>
      <c r="D37" s="70">
        <f>+'[1]Programa II-Recolecc.Basura'!$D$37</f>
        <v>33000000</v>
      </c>
      <c r="E37" s="70">
        <v>0</v>
      </c>
      <c r="F37" s="70">
        <v>0</v>
      </c>
      <c r="G37" s="70">
        <v>0</v>
      </c>
      <c r="H37" s="70">
        <f>+D37+E37+F37-G37</f>
        <v>33000000</v>
      </c>
      <c r="I37" s="70">
        <v>0</v>
      </c>
      <c r="J37" s="71">
        <f>+'[9]I TRIM 2020'!$E$385</f>
        <v>5940000</v>
      </c>
      <c r="K37" s="70">
        <f>+I37+J37</f>
        <v>5940000</v>
      </c>
      <c r="L37" s="70">
        <f>+H37-K37</f>
        <v>27060000</v>
      </c>
      <c r="M37" s="110">
        <v>5940000</v>
      </c>
      <c r="N37" s="68">
        <f>+K37-M37</f>
        <v>0</v>
      </c>
      <c r="O37" s="68"/>
      <c r="P37" s="80"/>
      <c r="Q37" s="80"/>
    </row>
    <row r="38" spans="2:17" s="63" customFormat="1" ht="15" hidden="1" customHeight="1" x14ac:dyDescent="0.2">
      <c r="B38" s="65" t="s">
        <v>873</v>
      </c>
      <c r="C38" s="66" t="s">
        <v>874</v>
      </c>
      <c r="D38" s="67">
        <f t="shared" ref="D38:L38" si="11">SUM(D39)</f>
        <v>0</v>
      </c>
      <c r="E38" s="67">
        <f t="shared" si="11"/>
        <v>0</v>
      </c>
      <c r="F38" s="67">
        <f t="shared" si="11"/>
        <v>0</v>
      </c>
      <c r="G38" s="67">
        <f t="shared" si="11"/>
        <v>0</v>
      </c>
      <c r="H38" s="67">
        <f t="shared" si="11"/>
        <v>0</v>
      </c>
      <c r="I38" s="67">
        <f t="shared" si="11"/>
        <v>0</v>
      </c>
      <c r="J38" s="67">
        <f t="shared" si="11"/>
        <v>0</v>
      </c>
      <c r="K38" s="67">
        <f t="shared" si="11"/>
        <v>0</v>
      </c>
      <c r="L38" s="67">
        <f t="shared" si="11"/>
        <v>0</v>
      </c>
      <c r="N38" s="68"/>
      <c r="O38" s="68"/>
      <c r="P38" s="80"/>
      <c r="Q38" s="80"/>
    </row>
    <row r="39" spans="2:17" s="63" customFormat="1" ht="15" hidden="1" customHeight="1" x14ac:dyDescent="0.2">
      <c r="B39" s="69" t="s">
        <v>875</v>
      </c>
      <c r="C39" s="45" t="s">
        <v>876</v>
      </c>
      <c r="D39" s="70">
        <v>0</v>
      </c>
      <c r="E39" s="70">
        <v>0</v>
      </c>
      <c r="F39" s="70">
        <v>0</v>
      </c>
      <c r="G39" s="70">
        <v>0</v>
      </c>
      <c r="H39" s="70">
        <f>+D39+E39+F39-G39</f>
        <v>0</v>
      </c>
      <c r="I39" s="70">
        <f>+'[11]EGRESOS-BASURA'!$K$37</f>
        <v>0</v>
      </c>
      <c r="J39" s="70">
        <v>0</v>
      </c>
      <c r="K39" s="70">
        <f>+I39+J39</f>
        <v>0</v>
      </c>
      <c r="L39" s="70">
        <f>+H39-K39</f>
        <v>0</v>
      </c>
      <c r="N39" s="68"/>
      <c r="O39" s="68"/>
      <c r="P39" s="80"/>
      <c r="Q39" s="80"/>
    </row>
    <row r="40" spans="2:17" s="63" customFormat="1" ht="15" customHeight="1" x14ac:dyDescent="0.2">
      <c r="B40" s="65" t="s">
        <v>759</v>
      </c>
      <c r="C40" s="66" t="s">
        <v>760</v>
      </c>
      <c r="D40" s="67">
        <f t="shared" ref="D40:L40" si="12">+D41</f>
        <v>165139.62</v>
      </c>
      <c r="E40" s="67">
        <f t="shared" si="12"/>
        <v>0</v>
      </c>
      <c r="F40" s="67">
        <f t="shared" si="12"/>
        <v>0</v>
      </c>
      <c r="G40" s="67">
        <f t="shared" si="12"/>
        <v>0</v>
      </c>
      <c r="H40" s="67">
        <f t="shared" si="12"/>
        <v>165139.62</v>
      </c>
      <c r="I40" s="67">
        <f t="shared" si="12"/>
        <v>0</v>
      </c>
      <c r="J40" s="30">
        <f t="shared" si="12"/>
        <v>123613.31</v>
      </c>
      <c r="K40" s="67">
        <f t="shared" si="12"/>
        <v>123613.31</v>
      </c>
      <c r="L40" s="67">
        <f t="shared" si="12"/>
        <v>41526.31</v>
      </c>
      <c r="M40" s="110"/>
      <c r="N40" s="68"/>
      <c r="O40" s="68"/>
      <c r="P40" s="80"/>
      <c r="Q40" s="80"/>
    </row>
    <row r="41" spans="2:17" s="63" customFormat="1" ht="15" customHeight="1" x14ac:dyDescent="0.2">
      <c r="B41" s="69" t="s">
        <v>761</v>
      </c>
      <c r="C41" s="45" t="s">
        <v>762</v>
      </c>
      <c r="D41" s="70">
        <f>+'[1]Programa II-Recolecc.Basura'!$D$39</f>
        <v>165139.62</v>
      </c>
      <c r="E41" s="70">
        <v>0</v>
      </c>
      <c r="F41" s="70">
        <v>0</v>
      </c>
      <c r="G41" s="70">
        <v>0</v>
      </c>
      <c r="H41" s="70">
        <f>+D41+E41+F41-G41</f>
        <v>165139.62</v>
      </c>
      <c r="I41" s="70">
        <v>0</v>
      </c>
      <c r="J41" s="71">
        <f>+'[9]I TRIM 2020'!$E$395</f>
        <v>123613.31</v>
      </c>
      <c r="K41" s="70">
        <f>+I41+J41</f>
        <v>123613.31</v>
      </c>
      <c r="L41" s="70">
        <f>+H41-K41</f>
        <v>41526.31</v>
      </c>
      <c r="M41" s="110">
        <v>123613.31</v>
      </c>
      <c r="N41" s="68">
        <f>+K41-M41</f>
        <v>0</v>
      </c>
      <c r="O41" s="68"/>
      <c r="P41" s="80"/>
      <c r="Q41" s="80"/>
    </row>
    <row r="42" spans="2:17" s="63" customFormat="1" ht="15" hidden="1" customHeight="1" x14ac:dyDescent="0.2">
      <c r="B42" s="65" t="s">
        <v>763</v>
      </c>
      <c r="C42" s="66" t="s">
        <v>764</v>
      </c>
      <c r="D42" s="67">
        <f t="shared" ref="D42:L42" si="13">+D43</f>
        <v>0</v>
      </c>
      <c r="E42" s="67">
        <f t="shared" si="13"/>
        <v>0</v>
      </c>
      <c r="F42" s="67">
        <f t="shared" si="13"/>
        <v>0</v>
      </c>
      <c r="G42" s="67">
        <f t="shared" si="13"/>
        <v>0</v>
      </c>
      <c r="H42" s="67">
        <f t="shared" si="13"/>
        <v>0</v>
      </c>
      <c r="I42" s="67">
        <f t="shared" si="13"/>
        <v>0</v>
      </c>
      <c r="J42" s="67">
        <f t="shared" si="13"/>
        <v>0</v>
      </c>
      <c r="K42" s="67">
        <f t="shared" si="13"/>
        <v>0</v>
      </c>
      <c r="L42" s="67">
        <f t="shared" si="13"/>
        <v>0</v>
      </c>
      <c r="N42" s="68"/>
      <c r="O42" s="68"/>
      <c r="P42" s="80"/>
      <c r="Q42" s="80"/>
    </row>
    <row r="43" spans="2:17" s="63" customFormat="1" ht="15" hidden="1" customHeight="1" x14ac:dyDescent="0.2">
      <c r="B43" s="69" t="s">
        <v>765</v>
      </c>
      <c r="C43" s="45" t="s">
        <v>766</v>
      </c>
      <c r="D43" s="70">
        <v>0</v>
      </c>
      <c r="E43" s="70">
        <v>0</v>
      </c>
      <c r="F43" s="70">
        <v>0</v>
      </c>
      <c r="G43" s="70">
        <v>0</v>
      </c>
      <c r="H43" s="70">
        <f>+D43+E43+F43-G43</f>
        <v>0</v>
      </c>
      <c r="I43" s="70">
        <v>0</v>
      </c>
      <c r="J43" s="70">
        <v>0</v>
      </c>
      <c r="K43" s="70">
        <f>+I43+J43</f>
        <v>0</v>
      </c>
      <c r="L43" s="70">
        <f>+H43-K43</f>
        <v>0</v>
      </c>
      <c r="N43" s="68"/>
      <c r="O43" s="68"/>
      <c r="P43" s="80"/>
      <c r="Q43" s="80"/>
    </row>
    <row r="44" spans="2:17" s="63" customFormat="1" ht="15" hidden="1" customHeight="1" x14ac:dyDescent="0.2">
      <c r="B44" s="65" t="s">
        <v>767</v>
      </c>
      <c r="C44" s="66" t="s">
        <v>768</v>
      </c>
      <c r="D44" s="67">
        <f>SUM(D45:D46)</f>
        <v>0</v>
      </c>
      <c r="E44" s="67">
        <f t="shared" ref="E44:L44" si="14">SUM(E45:E46)</f>
        <v>0</v>
      </c>
      <c r="F44" s="67">
        <f t="shared" si="14"/>
        <v>0</v>
      </c>
      <c r="G44" s="67">
        <f t="shared" si="14"/>
        <v>0</v>
      </c>
      <c r="H44" s="67">
        <f t="shared" si="14"/>
        <v>0</v>
      </c>
      <c r="I44" s="67">
        <f>SUM(I45:I46)</f>
        <v>0</v>
      </c>
      <c r="J44" s="30">
        <f t="shared" si="14"/>
        <v>0</v>
      </c>
      <c r="K44" s="67">
        <f t="shared" si="14"/>
        <v>0</v>
      </c>
      <c r="L44" s="67">
        <f t="shared" si="14"/>
        <v>0</v>
      </c>
      <c r="N44" s="68"/>
      <c r="O44" s="68"/>
      <c r="P44" s="80"/>
      <c r="Q44" s="80"/>
    </row>
    <row r="45" spans="2:17" s="63" customFormat="1" ht="15" hidden="1" customHeight="1" x14ac:dyDescent="0.2">
      <c r="B45" s="69" t="s">
        <v>769</v>
      </c>
      <c r="C45" s="45" t="s">
        <v>770</v>
      </c>
      <c r="D45" s="70">
        <v>0</v>
      </c>
      <c r="E45" s="70">
        <v>0</v>
      </c>
      <c r="F45" s="70">
        <v>0</v>
      </c>
      <c r="G45" s="70">
        <v>0</v>
      </c>
      <c r="H45" s="70">
        <f>+D45+E45+F45-G45</f>
        <v>0</v>
      </c>
      <c r="I45" s="70">
        <v>0</v>
      </c>
      <c r="J45" s="71">
        <v>0</v>
      </c>
      <c r="K45" s="70">
        <f t="shared" ref="K45:K51" si="15">+I45+J45</f>
        <v>0</v>
      </c>
      <c r="L45" s="70">
        <f t="shared" ref="L45:L51" si="16">+H45-K45</f>
        <v>0</v>
      </c>
      <c r="N45" s="68"/>
      <c r="O45" s="68"/>
      <c r="P45" s="80"/>
      <c r="Q45" s="80"/>
    </row>
    <row r="46" spans="2:17" s="63" customFormat="1" ht="15" hidden="1" customHeight="1" x14ac:dyDescent="0.2">
      <c r="B46" s="69" t="s">
        <v>771</v>
      </c>
      <c r="C46" s="45" t="s">
        <v>772</v>
      </c>
      <c r="D46" s="70">
        <v>0</v>
      </c>
      <c r="E46" s="70">
        <v>0</v>
      </c>
      <c r="F46" s="70">
        <v>0</v>
      </c>
      <c r="G46" s="70">
        <v>0</v>
      </c>
      <c r="H46" s="70">
        <f>+D46+E46+F46-G46</f>
        <v>0</v>
      </c>
      <c r="I46" s="70">
        <v>0</v>
      </c>
      <c r="J46" s="70">
        <v>0</v>
      </c>
      <c r="K46" s="70">
        <f t="shared" si="15"/>
        <v>0</v>
      </c>
      <c r="L46" s="70">
        <f t="shared" si="16"/>
        <v>0</v>
      </c>
      <c r="N46" s="68"/>
      <c r="O46" s="68"/>
      <c r="P46" s="80"/>
      <c r="Q46" s="80"/>
    </row>
    <row r="47" spans="2:17" s="63" customFormat="1" ht="15" hidden="1" customHeight="1" x14ac:dyDescent="0.2">
      <c r="B47" s="65" t="s">
        <v>773</v>
      </c>
      <c r="C47" s="66" t="s">
        <v>774</v>
      </c>
      <c r="D47" s="67">
        <f t="shared" ref="D47:J47" si="17">+D48</f>
        <v>0</v>
      </c>
      <c r="E47" s="67">
        <f t="shared" si="17"/>
        <v>0</v>
      </c>
      <c r="F47" s="67">
        <f t="shared" si="17"/>
        <v>0</v>
      </c>
      <c r="G47" s="67">
        <f t="shared" si="17"/>
        <v>0</v>
      </c>
      <c r="H47" s="67">
        <f t="shared" si="17"/>
        <v>0</v>
      </c>
      <c r="I47" s="67">
        <f t="shared" si="17"/>
        <v>0</v>
      </c>
      <c r="J47" s="67">
        <f t="shared" si="17"/>
        <v>0</v>
      </c>
      <c r="K47" s="70">
        <f t="shared" si="15"/>
        <v>0</v>
      </c>
      <c r="L47" s="70">
        <f t="shared" si="16"/>
        <v>0</v>
      </c>
      <c r="N47" s="68"/>
      <c r="O47" s="68"/>
      <c r="P47" s="80"/>
      <c r="Q47" s="80"/>
    </row>
    <row r="48" spans="2:17" s="63" customFormat="1" ht="15" hidden="1" customHeight="1" x14ac:dyDescent="0.2">
      <c r="B48" s="69" t="s">
        <v>775</v>
      </c>
      <c r="C48" s="45" t="s">
        <v>776</v>
      </c>
      <c r="D48" s="70">
        <v>0</v>
      </c>
      <c r="E48" s="70">
        <v>0</v>
      </c>
      <c r="F48" s="70">
        <v>0</v>
      </c>
      <c r="G48" s="70">
        <v>0</v>
      </c>
      <c r="H48" s="70">
        <f>+D48+E48+F48-G48</f>
        <v>0</v>
      </c>
      <c r="I48" s="70">
        <f>+'[11]EGRESOS-BASURA'!$K$46</f>
        <v>0</v>
      </c>
      <c r="J48" s="70">
        <v>0</v>
      </c>
      <c r="K48" s="70">
        <f t="shared" si="15"/>
        <v>0</v>
      </c>
      <c r="L48" s="70">
        <f t="shared" si="16"/>
        <v>0</v>
      </c>
      <c r="N48" s="68"/>
      <c r="O48" s="68"/>
      <c r="P48" s="80"/>
      <c r="Q48" s="80"/>
    </row>
    <row r="49" spans="2:17" s="63" customFormat="1" ht="15" hidden="1" customHeight="1" x14ac:dyDescent="0.2">
      <c r="B49" s="65" t="s">
        <v>777</v>
      </c>
      <c r="C49" s="66" t="s">
        <v>778</v>
      </c>
      <c r="D49" s="67">
        <f>SUM(D50:D51)</f>
        <v>0</v>
      </c>
      <c r="E49" s="67">
        <f t="shared" ref="E49:J49" si="18">SUM(E50:E51)</f>
        <v>0</v>
      </c>
      <c r="F49" s="67">
        <f t="shared" si="18"/>
        <v>0</v>
      </c>
      <c r="G49" s="67">
        <f t="shared" si="18"/>
        <v>0</v>
      </c>
      <c r="H49" s="67">
        <f t="shared" si="18"/>
        <v>0</v>
      </c>
      <c r="I49" s="67">
        <f>SUM(I50:I51)</f>
        <v>0</v>
      </c>
      <c r="J49" s="67">
        <f t="shared" si="18"/>
        <v>0</v>
      </c>
      <c r="K49" s="70">
        <f t="shared" si="15"/>
        <v>0</v>
      </c>
      <c r="L49" s="70">
        <f t="shared" si="16"/>
        <v>0</v>
      </c>
      <c r="N49" s="68"/>
      <c r="O49" s="68"/>
      <c r="P49" s="80"/>
      <c r="Q49" s="80"/>
    </row>
    <row r="50" spans="2:17" s="63" customFormat="1" ht="15" hidden="1" customHeight="1" x14ac:dyDescent="0.2">
      <c r="B50" s="69" t="s">
        <v>779</v>
      </c>
      <c r="C50" s="45" t="s">
        <v>780</v>
      </c>
      <c r="D50" s="70">
        <v>0</v>
      </c>
      <c r="E50" s="70">
        <v>0</v>
      </c>
      <c r="F50" s="70">
        <v>0</v>
      </c>
      <c r="G50" s="70">
        <v>0</v>
      </c>
      <c r="H50" s="70">
        <f>+D50+E50+F50-G50</f>
        <v>0</v>
      </c>
      <c r="I50" s="70">
        <v>0</v>
      </c>
      <c r="J50" s="70">
        <v>0</v>
      </c>
      <c r="K50" s="70">
        <f t="shared" si="15"/>
        <v>0</v>
      </c>
      <c r="L50" s="70">
        <f t="shared" si="16"/>
        <v>0</v>
      </c>
      <c r="N50" s="68"/>
      <c r="O50" s="68"/>
      <c r="P50" s="80"/>
      <c r="Q50" s="80"/>
    </row>
    <row r="51" spans="2:17" s="63" customFormat="1" ht="15" hidden="1" customHeight="1" x14ac:dyDescent="0.2">
      <c r="B51" s="69" t="s">
        <v>781</v>
      </c>
      <c r="C51" s="45" t="s">
        <v>782</v>
      </c>
      <c r="D51" s="70">
        <v>0</v>
      </c>
      <c r="E51" s="70">
        <v>0</v>
      </c>
      <c r="F51" s="70">
        <v>0</v>
      </c>
      <c r="G51" s="70">
        <v>0</v>
      </c>
      <c r="H51" s="70">
        <f>+D51+E51+F51-G51</f>
        <v>0</v>
      </c>
      <c r="I51" s="70">
        <v>0</v>
      </c>
      <c r="J51" s="70">
        <v>0</v>
      </c>
      <c r="K51" s="70">
        <f t="shared" si="15"/>
        <v>0</v>
      </c>
      <c r="L51" s="70">
        <f t="shared" si="16"/>
        <v>0</v>
      </c>
      <c r="N51" s="68"/>
      <c r="O51" s="68"/>
      <c r="P51" s="80"/>
      <c r="Q51" s="80"/>
    </row>
    <row r="52" spans="2:17" s="63" customFormat="1" ht="15" customHeight="1" x14ac:dyDescent="0.2">
      <c r="B52" s="65" t="s">
        <v>783</v>
      </c>
      <c r="C52" s="66" t="s">
        <v>784</v>
      </c>
      <c r="D52" s="67">
        <f t="shared" ref="D52:L52" si="19">+D53+D57+D59+D65+D68</f>
        <v>250000</v>
      </c>
      <c r="E52" s="67">
        <f t="shared" si="19"/>
        <v>0</v>
      </c>
      <c r="F52" s="67">
        <f t="shared" si="19"/>
        <v>0</v>
      </c>
      <c r="G52" s="67">
        <f t="shared" si="19"/>
        <v>0</v>
      </c>
      <c r="H52" s="67">
        <f t="shared" si="19"/>
        <v>250000</v>
      </c>
      <c r="I52" s="67">
        <f t="shared" si="19"/>
        <v>0</v>
      </c>
      <c r="J52" s="30">
        <f t="shared" si="19"/>
        <v>0</v>
      </c>
      <c r="K52" s="67">
        <f t="shared" si="19"/>
        <v>0</v>
      </c>
      <c r="L52" s="67">
        <f t="shared" si="19"/>
        <v>250000</v>
      </c>
      <c r="M52" s="110"/>
      <c r="N52" s="68"/>
      <c r="O52" s="68"/>
      <c r="P52" s="80"/>
      <c r="Q52" s="80"/>
    </row>
    <row r="53" spans="2:17" s="63" customFormat="1" ht="15" hidden="1" customHeight="1" x14ac:dyDescent="0.2">
      <c r="B53" s="65" t="s">
        <v>785</v>
      </c>
      <c r="C53" s="66" t="s">
        <v>786</v>
      </c>
      <c r="D53" s="67">
        <f>SUM(D54:D56)</f>
        <v>0</v>
      </c>
      <c r="E53" s="67">
        <f t="shared" ref="E53:L53" si="20">SUM(E54:E56)</f>
        <v>0</v>
      </c>
      <c r="F53" s="67">
        <f t="shared" si="20"/>
        <v>0</v>
      </c>
      <c r="G53" s="67">
        <f t="shared" si="20"/>
        <v>0</v>
      </c>
      <c r="H53" s="67">
        <f t="shared" si="20"/>
        <v>0</v>
      </c>
      <c r="I53" s="67">
        <f>SUM(I54:I56)</f>
        <v>0</v>
      </c>
      <c r="J53" s="67">
        <f t="shared" si="20"/>
        <v>0</v>
      </c>
      <c r="K53" s="67">
        <f t="shared" si="20"/>
        <v>0</v>
      </c>
      <c r="L53" s="67">
        <f t="shared" si="20"/>
        <v>0</v>
      </c>
      <c r="N53" s="68"/>
      <c r="O53" s="68"/>
      <c r="P53" s="80"/>
      <c r="Q53" s="80"/>
    </row>
    <row r="54" spans="2:17" s="63" customFormat="1" ht="15" hidden="1" customHeight="1" x14ac:dyDescent="0.2">
      <c r="B54" s="69" t="s">
        <v>787</v>
      </c>
      <c r="C54" s="45" t="s">
        <v>788</v>
      </c>
      <c r="D54" s="70">
        <v>0</v>
      </c>
      <c r="E54" s="70">
        <v>0</v>
      </c>
      <c r="F54" s="70">
        <v>0</v>
      </c>
      <c r="G54" s="70">
        <v>0</v>
      </c>
      <c r="H54" s="70">
        <f>+D54+E54+F54-G54</f>
        <v>0</v>
      </c>
      <c r="I54" s="70">
        <v>0</v>
      </c>
      <c r="J54" s="70">
        <v>0</v>
      </c>
      <c r="K54" s="70">
        <f>+I54+J54</f>
        <v>0</v>
      </c>
      <c r="L54" s="70">
        <f>+H54-K54</f>
        <v>0</v>
      </c>
      <c r="N54" s="68"/>
      <c r="O54" s="68"/>
      <c r="P54" s="80"/>
      <c r="Q54" s="80"/>
    </row>
    <row r="55" spans="2:17" s="63" customFormat="1" ht="15" hidden="1" customHeight="1" x14ac:dyDescent="0.2">
      <c r="B55" s="69" t="s">
        <v>789</v>
      </c>
      <c r="C55" s="45" t="s">
        <v>790</v>
      </c>
      <c r="D55" s="70">
        <v>0</v>
      </c>
      <c r="E55" s="70">
        <v>0</v>
      </c>
      <c r="F55" s="70">
        <v>0</v>
      </c>
      <c r="G55" s="70">
        <v>0</v>
      </c>
      <c r="H55" s="70">
        <f>+D55+E55+F55-G55</f>
        <v>0</v>
      </c>
      <c r="I55" s="70">
        <f>+'[11]EGRESOS-BASURA'!$K$53</f>
        <v>0</v>
      </c>
      <c r="J55" s="70">
        <v>0</v>
      </c>
      <c r="K55" s="70">
        <f>+I55+J55</f>
        <v>0</v>
      </c>
      <c r="L55" s="70">
        <f>+H55-K55</f>
        <v>0</v>
      </c>
      <c r="N55" s="68"/>
      <c r="O55" s="68"/>
      <c r="P55" s="80"/>
      <c r="Q55" s="80"/>
    </row>
    <row r="56" spans="2:17" s="63" customFormat="1" ht="15" hidden="1" customHeight="1" x14ac:dyDescent="0.2">
      <c r="B56" s="69" t="s">
        <v>791</v>
      </c>
      <c r="C56" s="45" t="s">
        <v>792</v>
      </c>
      <c r="D56" s="70">
        <v>0</v>
      </c>
      <c r="E56" s="70">
        <v>0</v>
      </c>
      <c r="F56" s="70">
        <v>0</v>
      </c>
      <c r="G56" s="70">
        <v>0</v>
      </c>
      <c r="H56" s="70">
        <f>+D56+E56+F56-G56</f>
        <v>0</v>
      </c>
      <c r="I56" s="70">
        <v>0</v>
      </c>
      <c r="J56" s="70">
        <v>0</v>
      </c>
      <c r="K56" s="70">
        <f>+I56+J56</f>
        <v>0</v>
      </c>
      <c r="L56" s="70">
        <f>+H56-K56</f>
        <v>0</v>
      </c>
      <c r="N56" s="68"/>
      <c r="O56" s="68"/>
      <c r="P56" s="80"/>
      <c r="Q56" s="80"/>
    </row>
    <row r="57" spans="2:17" s="63" customFormat="1" ht="15" hidden="1" customHeight="1" x14ac:dyDescent="0.2">
      <c r="B57" s="65" t="s">
        <v>869</v>
      </c>
      <c r="C57" s="66" t="s">
        <v>870</v>
      </c>
      <c r="D57" s="67">
        <f t="shared" ref="D57:L57" si="21">SUM(D58)</f>
        <v>0</v>
      </c>
      <c r="E57" s="67">
        <f t="shared" si="21"/>
        <v>0</v>
      </c>
      <c r="F57" s="67">
        <f t="shared" si="21"/>
        <v>0</v>
      </c>
      <c r="G57" s="67">
        <f t="shared" si="21"/>
        <v>0</v>
      </c>
      <c r="H57" s="67">
        <f t="shared" si="21"/>
        <v>0</v>
      </c>
      <c r="I57" s="67">
        <f t="shared" si="21"/>
        <v>0</v>
      </c>
      <c r="J57" s="67">
        <f t="shared" si="21"/>
        <v>0</v>
      </c>
      <c r="K57" s="67">
        <f t="shared" si="21"/>
        <v>0</v>
      </c>
      <c r="L57" s="67">
        <f t="shared" si="21"/>
        <v>0</v>
      </c>
      <c r="N57" s="68"/>
      <c r="O57" s="68"/>
      <c r="P57" s="80"/>
      <c r="Q57" s="80"/>
    </row>
    <row r="58" spans="2:17" s="63" customFormat="1" ht="15" hidden="1" customHeight="1" x14ac:dyDescent="0.2">
      <c r="B58" s="45" t="s">
        <v>871</v>
      </c>
      <c r="C58" s="45" t="s">
        <v>872</v>
      </c>
      <c r="D58" s="70">
        <v>0</v>
      </c>
      <c r="E58" s="70">
        <v>0</v>
      </c>
      <c r="F58" s="70">
        <v>0</v>
      </c>
      <c r="G58" s="70">
        <v>0</v>
      </c>
      <c r="H58" s="70">
        <f>+D58+E58+F58-G58</f>
        <v>0</v>
      </c>
      <c r="I58" s="70">
        <f>+'[11]EGRESOS-BASURA'!$K$56</f>
        <v>0</v>
      </c>
      <c r="J58" s="70">
        <v>0</v>
      </c>
      <c r="K58" s="70">
        <f>+I58+J58</f>
        <v>0</v>
      </c>
      <c r="L58" s="70">
        <f>+H58-K58</f>
        <v>0</v>
      </c>
      <c r="N58" s="68"/>
      <c r="O58" s="68"/>
      <c r="P58" s="80"/>
      <c r="Q58" s="80"/>
    </row>
    <row r="59" spans="2:17" s="63" customFormat="1" ht="15" hidden="1" customHeight="1" x14ac:dyDescent="0.2">
      <c r="B59" s="73" t="s">
        <v>793</v>
      </c>
      <c r="C59" s="66" t="s">
        <v>794</v>
      </c>
      <c r="D59" s="67">
        <f>SUM(D60:D64)</f>
        <v>0</v>
      </c>
      <c r="E59" s="67">
        <f t="shared" ref="E59:L59" si="22">SUM(E60:E64)</f>
        <v>0</v>
      </c>
      <c r="F59" s="67">
        <f t="shared" si="22"/>
        <v>0</v>
      </c>
      <c r="G59" s="67">
        <f t="shared" si="22"/>
        <v>0</v>
      </c>
      <c r="H59" s="67">
        <f t="shared" si="22"/>
        <v>0</v>
      </c>
      <c r="I59" s="67">
        <f>SUM(I60:I64)</f>
        <v>0</v>
      </c>
      <c r="J59" s="30">
        <f t="shared" si="22"/>
        <v>0</v>
      </c>
      <c r="K59" s="67">
        <f t="shared" si="22"/>
        <v>0</v>
      </c>
      <c r="L59" s="67">
        <f t="shared" si="22"/>
        <v>0</v>
      </c>
      <c r="N59" s="68"/>
      <c r="O59" s="68"/>
      <c r="P59" s="80"/>
      <c r="Q59" s="80"/>
    </row>
    <row r="60" spans="2:17" s="63" customFormat="1" ht="15" hidden="1" customHeight="1" x14ac:dyDescent="0.2">
      <c r="B60" s="45" t="s">
        <v>795</v>
      </c>
      <c r="C60" s="45" t="s">
        <v>796</v>
      </c>
      <c r="D60" s="70">
        <v>0</v>
      </c>
      <c r="E60" s="70">
        <v>0</v>
      </c>
      <c r="F60" s="70">
        <v>0</v>
      </c>
      <c r="G60" s="70">
        <v>0</v>
      </c>
      <c r="H60" s="70">
        <f>+D60+E60+F60-G60</f>
        <v>0</v>
      </c>
      <c r="I60" s="70">
        <v>0</v>
      </c>
      <c r="J60" s="70">
        <v>0</v>
      </c>
      <c r="K60" s="70">
        <f t="shared" ref="K60:K67" si="23">+I60+J60</f>
        <v>0</v>
      </c>
      <c r="L60" s="70">
        <f t="shared" ref="L60:L67" si="24">+H60-K60</f>
        <v>0</v>
      </c>
      <c r="N60" s="68"/>
      <c r="O60" s="68"/>
      <c r="P60" s="80"/>
      <c r="Q60" s="80"/>
    </row>
    <row r="61" spans="2:17" s="63" customFormat="1" ht="15" hidden="1" customHeight="1" x14ac:dyDescent="0.2">
      <c r="B61" s="45" t="s">
        <v>797</v>
      </c>
      <c r="C61" s="45" t="s">
        <v>798</v>
      </c>
      <c r="D61" s="70">
        <v>0</v>
      </c>
      <c r="E61" s="70">
        <v>0</v>
      </c>
      <c r="F61" s="70">
        <v>0</v>
      </c>
      <c r="G61" s="70">
        <v>0</v>
      </c>
      <c r="H61" s="70">
        <f>+D61+E61+F61-G61</f>
        <v>0</v>
      </c>
      <c r="I61" s="70">
        <f>+'[11]EGRESOS-BASURA'!$K$59</f>
        <v>0</v>
      </c>
      <c r="J61" s="70">
        <v>0</v>
      </c>
      <c r="K61" s="70">
        <f t="shared" si="23"/>
        <v>0</v>
      </c>
      <c r="L61" s="70">
        <f t="shared" si="24"/>
        <v>0</v>
      </c>
      <c r="N61" s="68"/>
      <c r="O61" s="68"/>
      <c r="P61" s="80"/>
      <c r="Q61" s="80"/>
    </row>
    <row r="62" spans="2:17" s="63" customFormat="1" ht="15" hidden="1" customHeight="1" x14ac:dyDescent="0.2">
      <c r="B62" s="45" t="s">
        <v>799</v>
      </c>
      <c r="C62" s="45" t="s">
        <v>800</v>
      </c>
      <c r="D62" s="70">
        <v>0</v>
      </c>
      <c r="E62" s="70">
        <v>0</v>
      </c>
      <c r="F62" s="70">
        <v>0</v>
      </c>
      <c r="G62" s="70">
        <v>0</v>
      </c>
      <c r="H62" s="70">
        <f>+D62+E62+F62-G62</f>
        <v>0</v>
      </c>
      <c r="I62" s="70">
        <f>+'[11]EGRESOS-BASURA'!$K$60</f>
        <v>0</v>
      </c>
      <c r="J62" s="70">
        <v>0</v>
      </c>
      <c r="K62" s="70">
        <f t="shared" si="23"/>
        <v>0</v>
      </c>
      <c r="L62" s="70">
        <f t="shared" si="24"/>
        <v>0</v>
      </c>
      <c r="N62" s="68"/>
      <c r="O62" s="68"/>
      <c r="P62" s="80"/>
      <c r="Q62" s="80"/>
    </row>
    <row r="63" spans="2:17" s="63" customFormat="1" ht="15" hidden="1" customHeight="1" x14ac:dyDescent="0.2">
      <c r="B63" s="45" t="s">
        <v>801</v>
      </c>
      <c r="C63" s="45" t="s">
        <v>802</v>
      </c>
      <c r="D63" s="70">
        <v>0</v>
      </c>
      <c r="E63" s="70">
        <v>0</v>
      </c>
      <c r="F63" s="70">
        <v>0</v>
      </c>
      <c r="G63" s="70">
        <v>0</v>
      </c>
      <c r="H63" s="70">
        <f>+D63+E63+F63-G63</f>
        <v>0</v>
      </c>
      <c r="I63" s="70">
        <f>+'[11]EGRESOS-BASURA'!$K$61</f>
        <v>0</v>
      </c>
      <c r="J63" s="70">
        <v>0</v>
      </c>
      <c r="K63" s="70">
        <f t="shared" si="23"/>
        <v>0</v>
      </c>
      <c r="L63" s="70">
        <f t="shared" si="24"/>
        <v>0</v>
      </c>
      <c r="N63" s="68"/>
      <c r="O63" s="68"/>
      <c r="P63" s="80"/>
      <c r="Q63" s="80"/>
    </row>
    <row r="64" spans="2:17" s="63" customFormat="1" ht="15" hidden="1" customHeight="1" x14ac:dyDescent="0.2">
      <c r="B64" s="45" t="s">
        <v>803</v>
      </c>
      <c r="C64" s="45" t="s">
        <v>804</v>
      </c>
      <c r="D64" s="70">
        <v>0</v>
      </c>
      <c r="E64" s="70">
        <v>0</v>
      </c>
      <c r="F64" s="70">
        <v>0</v>
      </c>
      <c r="G64" s="70">
        <v>0</v>
      </c>
      <c r="H64" s="70">
        <f>+D64+E64+F64-G64</f>
        <v>0</v>
      </c>
      <c r="I64" s="70">
        <v>0</v>
      </c>
      <c r="J64" s="70">
        <v>0</v>
      </c>
      <c r="K64" s="70">
        <f t="shared" si="23"/>
        <v>0</v>
      </c>
      <c r="L64" s="70">
        <f t="shared" si="24"/>
        <v>0</v>
      </c>
      <c r="N64" s="68"/>
      <c r="O64" s="68"/>
      <c r="P64" s="80"/>
      <c r="Q64" s="80"/>
    </row>
    <row r="65" spans="2:17" s="63" customFormat="1" ht="15" hidden="1" customHeight="1" x14ac:dyDescent="0.2">
      <c r="B65" s="73" t="s">
        <v>805</v>
      </c>
      <c r="C65" s="66" t="s">
        <v>806</v>
      </c>
      <c r="D65" s="67">
        <f>SUM(D66:D67)</f>
        <v>0</v>
      </c>
      <c r="E65" s="67">
        <f t="shared" ref="E65:J65" si="25">SUM(E66:E67)</f>
        <v>0</v>
      </c>
      <c r="F65" s="67">
        <f t="shared" si="25"/>
        <v>0</v>
      </c>
      <c r="G65" s="67">
        <f t="shared" si="25"/>
        <v>0</v>
      </c>
      <c r="H65" s="67">
        <f t="shared" si="25"/>
        <v>0</v>
      </c>
      <c r="I65" s="67">
        <f>SUM(I66:I67)</f>
        <v>0</v>
      </c>
      <c r="J65" s="67">
        <f t="shared" si="25"/>
        <v>0</v>
      </c>
      <c r="K65" s="67">
        <f t="shared" si="23"/>
        <v>0</v>
      </c>
      <c r="L65" s="67">
        <f t="shared" si="24"/>
        <v>0</v>
      </c>
      <c r="N65" s="68"/>
      <c r="O65" s="68"/>
      <c r="P65" s="80"/>
      <c r="Q65" s="80"/>
    </row>
    <row r="66" spans="2:17" s="63" customFormat="1" ht="15" hidden="1" customHeight="1" x14ac:dyDescent="0.2">
      <c r="B66" s="45" t="s">
        <v>807</v>
      </c>
      <c r="C66" s="45" t="s">
        <v>808</v>
      </c>
      <c r="D66" s="70">
        <v>0</v>
      </c>
      <c r="E66" s="70">
        <v>0</v>
      </c>
      <c r="F66" s="70">
        <v>0</v>
      </c>
      <c r="G66" s="70">
        <v>0</v>
      </c>
      <c r="H66" s="70">
        <f>+D66+E66+F66-G66</f>
        <v>0</v>
      </c>
      <c r="I66" s="70">
        <v>0</v>
      </c>
      <c r="J66" s="70">
        <v>0</v>
      </c>
      <c r="K66" s="70">
        <f t="shared" si="23"/>
        <v>0</v>
      </c>
      <c r="L66" s="70">
        <f t="shared" si="24"/>
        <v>0</v>
      </c>
      <c r="N66" s="68"/>
      <c r="O66" s="68"/>
      <c r="P66" s="80"/>
      <c r="Q66" s="80"/>
    </row>
    <row r="67" spans="2:17" s="63" customFormat="1" ht="15" hidden="1" customHeight="1" x14ac:dyDescent="0.2">
      <c r="B67" s="45" t="s">
        <v>809</v>
      </c>
      <c r="C67" s="45" t="s">
        <v>810</v>
      </c>
      <c r="D67" s="70">
        <v>0</v>
      </c>
      <c r="E67" s="70">
        <v>0</v>
      </c>
      <c r="F67" s="70">
        <v>0</v>
      </c>
      <c r="G67" s="70">
        <v>0</v>
      </c>
      <c r="H67" s="70">
        <f>+D67+E67+F67-G67</f>
        <v>0</v>
      </c>
      <c r="I67" s="70">
        <v>0</v>
      </c>
      <c r="J67" s="70">
        <v>0</v>
      </c>
      <c r="K67" s="70">
        <f t="shared" si="23"/>
        <v>0</v>
      </c>
      <c r="L67" s="70">
        <f t="shared" si="24"/>
        <v>0</v>
      </c>
      <c r="N67" s="68"/>
      <c r="O67" s="68"/>
      <c r="P67" s="80"/>
      <c r="Q67" s="80"/>
    </row>
    <row r="68" spans="2:17" s="63" customFormat="1" ht="15" customHeight="1" x14ac:dyDescent="0.2">
      <c r="B68" s="73" t="s">
        <v>811</v>
      </c>
      <c r="C68" s="66" t="s">
        <v>812</v>
      </c>
      <c r="D68" s="67">
        <f>SUM(D69:D74)</f>
        <v>250000</v>
      </c>
      <c r="E68" s="67">
        <f t="shared" ref="E68:L68" si="26">SUM(E69:E74)</f>
        <v>0</v>
      </c>
      <c r="F68" s="67">
        <f t="shared" si="26"/>
        <v>0</v>
      </c>
      <c r="G68" s="67">
        <f t="shared" si="26"/>
        <v>0</v>
      </c>
      <c r="H68" s="67">
        <f t="shared" si="26"/>
        <v>250000</v>
      </c>
      <c r="I68" s="67">
        <f>SUM(I69:I74)</f>
        <v>0</v>
      </c>
      <c r="J68" s="67">
        <f t="shared" si="26"/>
        <v>0</v>
      </c>
      <c r="K68" s="67">
        <f t="shared" si="26"/>
        <v>0</v>
      </c>
      <c r="L68" s="67">
        <f t="shared" si="26"/>
        <v>250000</v>
      </c>
      <c r="M68" s="110"/>
      <c r="N68" s="68"/>
      <c r="O68" s="68"/>
      <c r="P68" s="80"/>
      <c r="Q68" s="80"/>
    </row>
    <row r="69" spans="2:17" s="63" customFormat="1" ht="15" hidden="1" customHeight="1" x14ac:dyDescent="0.2">
      <c r="B69" s="45" t="s">
        <v>813</v>
      </c>
      <c r="C69" s="45" t="s">
        <v>814</v>
      </c>
      <c r="D69" s="70">
        <v>0</v>
      </c>
      <c r="E69" s="70">
        <v>0</v>
      </c>
      <c r="F69" s="70">
        <v>0</v>
      </c>
      <c r="G69" s="70">
        <v>0</v>
      </c>
      <c r="H69" s="70">
        <f t="shared" ref="H69:H74" si="27">+D69+E69+F69-G69</f>
        <v>0</v>
      </c>
      <c r="I69" s="70">
        <f>+'[11]EGRESOS-BASURA'!$K$67</f>
        <v>0</v>
      </c>
      <c r="J69" s="70">
        <v>0</v>
      </c>
      <c r="K69" s="70">
        <f t="shared" ref="K69:K74" si="28">+I69+J69</f>
        <v>0</v>
      </c>
      <c r="L69" s="70">
        <f t="shared" ref="L69:L74" si="29">+H69-K69</f>
        <v>0</v>
      </c>
      <c r="N69" s="68"/>
      <c r="O69" s="68"/>
      <c r="P69" s="80"/>
      <c r="Q69" s="80"/>
    </row>
    <row r="70" spans="2:17" s="63" customFormat="1" ht="15" hidden="1" customHeight="1" x14ac:dyDescent="0.2">
      <c r="B70" s="45" t="s">
        <v>815</v>
      </c>
      <c r="C70" s="45" t="s">
        <v>816</v>
      </c>
      <c r="D70" s="70">
        <v>0</v>
      </c>
      <c r="E70" s="70">
        <v>0</v>
      </c>
      <c r="F70" s="70">
        <v>0</v>
      </c>
      <c r="G70" s="70">
        <v>0</v>
      </c>
      <c r="H70" s="70">
        <f t="shared" si="27"/>
        <v>0</v>
      </c>
      <c r="I70" s="70">
        <f>+'[11]EGRESOS-BASURA'!$K$68</f>
        <v>0</v>
      </c>
      <c r="J70" s="70">
        <v>0</v>
      </c>
      <c r="K70" s="70">
        <f t="shared" si="28"/>
        <v>0</v>
      </c>
      <c r="L70" s="70">
        <f t="shared" si="29"/>
        <v>0</v>
      </c>
      <c r="N70" s="68"/>
      <c r="O70" s="68"/>
      <c r="P70" s="80"/>
      <c r="Q70" s="80"/>
    </row>
    <row r="71" spans="2:17" s="63" customFormat="1" ht="15" hidden="1" customHeight="1" x14ac:dyDescent="0.2">
      <c r="B71" s="45" t="s">
        <v>817</v>
      </c>
      <c r="C71" s="45" t="s">
        <v>818</v>
      </c>
      <c r="D71" s="70">
        <v>0</v>
      </c>
      <c r="E71" s="70">
        <v>0</v>
      </c>
      <c r="F71" s="70">
        <v>0</v>
      </c>
      <c r="G71" s="70">
        <v>0</v>
      </c>
      <c r="H71" s="70">
        <f t="shared" si="27"/>
        <v>0</v>
      </c>
      <c r="I71" s="70">
        <v>0</v>
      </c>
      <c r="J71" s="70">
        <v>0</v>
      </c>
      <c r="K71" s="70">
        <f t="shared" si="28"/>
        <v>0</v>
      </c>
      <c r="L71" s="70">
        <f t="shared" si="29"/>
        <v>0</v>
      </c>
      <c r="N71" s="68"/>
      <c r="O71" s="68"/>
      <c r="P71" s="80"/>
      <c r="Q71" s="80"/>
    </row>
    <row r="72" spans="2:17" s="63" customFormat="1" ht="15" customHeight="1" x14ac:dyDescent="0.2">
      <c r="B72" s="45" t="s">
        <v>819</v>
      </c>
      <c r="C72" s="45" t="s">
        <v>820</v>
      </c>
      <c r="D72" s="70">
        <f>+'[1]Programa II-Recolecc.Basura'!$D$68</f>
        <v>150000</v>
      </c>
      <c r="E72" s="70">
        <v>0</v>
      </c>
      <c r="F72" s="70">
        <v>0</v>
      </c>
      <c r="G72" s="70">
        <v>0</v>
      </c>
      <c r="H72" s="70">
        <f t="shared" si="27"/>
        <v>150000</v>
      </c>
      <c r="I72" s="70">
        <v>0</v>
      </c>
      <c r="J72" s="71">
        <v>0</v>
      </c>
      <c r="K72" s="70">
        <f t="shared" si="28"/>
        <v>0</v>
      </c>
      <c r="L72" s="70">
        <f t="shared" si="29"/>
        <v>150000</v>
      </c>
      <c r="M72" s="110">
        <v>0</v>
      </c>
      <c r="N72" s="68">
        <f>+K72-M72</f>
        <v>0</v>
      </c>
      <c r="O72" s="68"/>
      <c r="P72" s="80"/>
      <c r="Q72" s="80"/>
    </row>
    <row r="73" spans="2:17" s="63" customFormat="1" ht="15" customHeight="1" x14ac:dyDescent="0.2">
      <c r="B73" s="45" t="s">
        <v>821</v>
      </c>
      <c r="C73" s="45" t="s">
        <v>822</v>
      </c>
      <c r="D73" s="70">
        <f>+'[1]Programa II-Recolecc.Basura'!$D$69</f>
        <v>100000</v>
      </c>
      <c r="E73" s="70">
        <v>0</v>
      </c>
      <c r="F73" s="70">
        <v>0</v>
      </c>
      <c r="G73" s="70">
        <v>0</v>
      </c>
      <c r="H73" s="70">
        <f t="shared" si="27"/>
        <v>100000</v>
      </c>
      <c r="I73" s="70">
        <v>0</v>
      </c>
      <c r="J73" s="71">
        <v>0</v>
      </c>
      <c r="K73" s="70">
        <f t="shared" si="28"/>
        <v>0</v>
      </c>
      <c r="L73" s="70">
        <f t="shared" si="29"/>
        <v>100000</v>
      </c>
      <c r="M73" s="110">
        <v>0</v>
      </c>
      <c r="N73" s="68">
        <f>+K73-M73</f>
        <v>0</v>
      </c>
      <c r="O73" s="68"/>
      <c r="P73" s="80"/>
      <c r="Q73" s="80"/>
    </row>
    <row r="74" spans="2:17" s="63" customFormat="1" ht="15" hidden="1" customHeight="1" x14ac:dyDescent="0.2">
      <c r="B74" s="45" t="s">
        <v>823</v>
      </c>
      <c r="C74" s="45" t="s">
        <v>824</v>
      </c>
      <c r="D74" s="70">
        <v>0</v>
      </c>
      <c r="E74" s="70">
        <v>0</v>
      </c>
      <c r="F74" s="70">
        <v>0</v>
      </c>
      <c r="G74" s="70">
        <v>0</v>
      </c>
      <c r="H74" s="70">
        <f t="shared" si="27"/>
        <v>0</v>
      </c>
      <c r="I74" s="70">
        <v>0</v>
      </c>
      <c r="J74" s="70">
        <v>0</v>
      </c>
      <c r="K74" s="70">
        <f t="shared" si="28"/>
        <v>0</v>
      </c>
      <c r="L74" s="70">
        <f t="shared" si="29"/>
        <v>0</v>
      </c>
      <c r="N74" s="68"/>
      <c r="O74" s="68"/>
      <c r="P74" s="80"/>
      <c r="Q74" s="80"/>
    </row>
    <row r="75" spans="2:17" s="63" customFormat="1" ht="15" hidden="1" customHeight="1" x14ac:dyDescent="0.2">
      <c r="B75" s="65" t="s">
        <v>825</v>
      </c>
      <c r="C75" s="66" t="s">
        <v>826</v>
      </c>
      <c r="D75" s="67">
        <f t="shared" ref="D75:L75" si="30">+D76+D82</f>
        <v>0</v>
      </c>
      <c r="E75" s="67">
        <f t="shared" si="30"/>
        <v>0</v>
      </c>
      <c r="F75" s="67">
        <f t="shared" si="30"/>
        <v>0</v>
      </c>
      <c r="G75" s="67">
        <f t="shared" si="30"/>
        <v>0</v>
      </c>
      <c r="H75" s="67">
        <f t="shared" si="30"/>
        <v>0</v>
      </c>
      <c r="I75" s="67">
        <f t="shared" si="30"/>
        <v>0</v>
      </c>
      <c r="J75" s="67">
        <f t="shared" si="30"/>
        <v>0</v>
      </c>
      <c r="K75" s="67">
        <f t="shared" si="30"/>
        <v>0</v>
      </c>
      <c r="L75" s="67">
        <f t="shared" si="30"/>
        <v>0</v>
      </c>
      <c r="N75" s="68"/>
      <c r="O75" s="68"/>
      <c r="P75" s="80"/>
      <c r="Q75" s="80"/>
    </row>
    <row r="76" spans="2:17" s="63" customFormat="1" ht="15" hidden="1" customHeight="1" x14ac:dyDescent="0.2">
      <c r="B76" s="65" t="s">
        <v>827</v>
      </c>
      <c r="C76" s="66" t="s">
        <v>828</v>
      </c>
      <c r="D76" s="67">
        <f t="shared" ref="D76:L76" si="31">SUM(D77:D81)</f>
        <v>0</v>
      </c>
      <c r="E76" s="67">
        <f t="shared" si="31"/>
        <v>0</v>
      </c>
      <c r="F76" s="67">
        <f t="shared" si="31"/>
        <v>0</v>
      </c>
      <c r="G76" s="67">
        <f t="shared" si="31"/>
        <v>0</v>
      </c>
      <c r="H76" s="67">
        <f t="shared" si="31"/>
        <v>0</v>
      </c>
      <c r="I76" s="67">
        <f t="shared" si="31"/>
        <v>0</v>
      </c>
      <c r="J76" s="67">
        <f t="shared" si="31"/>
        <v>0</v>
      </c>
      <c r="K76" s="67">
        <f t="shared" si="31"/>
        <v>0</v>
      </c>
      <c r="L76" s="67">
        <f t="shared" si="31"/>
        <v>0</v>
      </c>
      <c r="N76" s="68"/>
      <c r="O76" s="68"/>
      <c r="P76" s="80"/>
      <c r="Q76" s="80"/>
    </row>
    <row r="77" spans="2:17" s="63" customFormat="1" ht="15" hidden="1" customHeight="1" x14ac:dyDescent="0.2">
      <c r="B77" s="45" t="s">
        <v>867</v>
      </c>
      <c r="C77" s="45" t="s">
        <v>868</v>
      </c>
      <c r="D77" s="70">
        <v>0</v>
      </c>
      <c r="E77" s="70">
        <v>0</v>
      </c>
      <c r="F77" s="70">
        <v>0</v>
      </c>
      <c r="G77" s="70">
        <v>0</v>
      </c>
      <c r="H77" s="70">
        <f>+D77+E77+F77-G77</f>
        <v>0</v>
      </c>
      <c r="I77" s="70">
        <v>0</v>
      </c>
      <c r="J77" s="70">
        <v>0</v>
      </c>
      <c r="K77" s="70">
        <f>+I77+J77</f>
        <v>0</v>
      </c>
      <c r="L77" s="70">
        <f>+H77-K77</f>
        <v>0</v>
      </c>
      <c r="N77" s="68"/>
      <c r="O77" s="68"/>
      <c r="P77" s="80"/>
      <c r="Q77" s="80"/>
    </row>
    <row r="78" spans="2:17" s="63" customFormat="1" ht="15" hidden="1" customHeight="1" x14ac:dyDescent="0.2">
      <c r="B78" s="45" t="s">
        <v>895</v>
      </c>
      <c r="C78" s="45" t="s">
        <v>896</v>
      </c>
      <c r="D78" s="70">
        <v>0</v>
      </c>
      <c r="E78" s="70">
        <v>0</v>
      </c>
      <c r="F78" s="70">
        <v>0</v>
      </c>
      <c r="G78" s="70">
        <v>0</v>
      </c>
      <c r="H78" s="70">
        <f>+D78+E78+F78-G78</f>
        <v>0</v>
      </c>
      <c r="I78" s="70">
        <v>0</v>
      </c>
      <c r="J78" s="70">
        <v>0</v>
      </c>
      <c r="K78" s="70">
        <f>+I78+J78</f>
        <v>0</v>
      </c>
      <c r="L78" s="70">
        <f>+H78-K78</f>
        <v>0</v>
      </c>
      <c r="N78" s="68"/>
      <c r="O78" s="68"/>
      <c r="P78" s="80"/>
      <c r="Q78" s="80"/>
    </row>
    <row r="79" spans="2:17" s="63" customFormat="1" ht="15" hidden="1" customHeight="1" x14ac:dyDescent="0.2">
      <c r="B79" s="45" t="s">
        <v>829</v>
      </c>
      <c r="C79" s="45" t="s">
        <v>830</v>
      </c>
      <c r="D79" s="70">
        <v>0</v>
      </c>
      <c r="E79" s="70">
        <v>0</v>
      </c>
      <c r="F79" s="70">
        <v>0</v>
      </c>
      <c r="G79" s="70">
        <v>0</v>
      </c>
      <c r="H79" s="70">
        <f>+D79+E79+F79-G79</f>
        <v>0</v>
      </c>
      <c r="I79" s="70">
        <v>0</v>
      </c>
      <c r="J79" s="70">
        <v>0</v>
      </c>
      <c r="K79" s="70">
        <f>+I79+J79</f>
        <v>0</v>
      </c>
      <c r="L79" s="70">
        <f>+H79-K79</f>
        <v>0</v>
      </c>
      <c r="N79" s="68"/>
      <c r="O79" s="68"/>
      <c r="P79" s="80"/>
      <c r="Q79" s="80"/>
    </row>
    <row r="80" spans="2:17" s="63" customFormat="1" ht="15" hidden="1" customHeight="1" x14ac:dyDescent="0.2">
      <c r="B80" s="45" t="s">
        <v>831</v>
      </c>
      <c r="C80" s="45" t="s">
        <v>832</v>
      </c>
      <c r="D80" s="70">
        <v>0</v>
      </c>
      <c r="E80" s="70">
        <v>0</v>
      </c>
      <c r="F80" s="70">
        <v>0</v>
      </c>
      <c r="G80" s="70">
        <v>0</v>
      </c>
      <c r="H80" s="70">
        <f>+D80+E80+F80-G80</f>
        <v>0</v>
      </c>
      <c r="I80" s="70">
        <v>0</v>
      </c>
      <c r="J80" s="70">
        <v>0</v>
      </c>
      <c r="K80" s="70">
        <f>+I80+J80</f>
        <v>0</v>
      </c>
      <c r="L80" s="70">
        <f>+H80-K80</f>
        <v>0</v>
      </c>
      <c r="N80" s="68"/>
      <c r="O80" s="68"/>
      <c r="P80" s="80"/>
      <c r="Q80" s="80"/>
    </row>
    <row r="81" spans="2:17" s="63" customFormat="1" ht="15" hidden="1" customHeight="1" x14ac:dyDescent="0.2">
      <c r="B81" s="45" t="s">
        <v>833</v>
      </c>
      <c r="C81" s="45" t="s">
        <v>834</v>
      </c>
      <c r="D81" s="70">
        <v>0</v>
      </c>
      <c r="E81" s="70">
        <v>0</v>
      </c>
      <c r="F81" s="70">
        <v>0</v>
      </c>
      <c r="G81" s="70">
        <v>0</v>
      </c>
      <c r="H81" s="70">
        <f>+D81+E81+F81-G81</f>
        <v>0</v>
      </c>
      <c r="I81" s="70">
        <v>0</v>
      </c>
      <c r="J81" s="70">
        <v>0</v>
      </c>
      <c r="K81" s="70">
        <f>+I81+J81</f>
        <v>0</v>
      </c>
      <c r="L81" s="70">
        <f>+H81-K81</f>
        <v>0</v>
      </c>
      <c r="N81" s="68"/>
      <c r="O81" s="68"/>
      <c r="P81" s="80"/>
      <c r="Q81" s="80"/>
    </row>
    <row r="82" spans="2:17" s="63" customFormat="1" ht="15" hidden="1" customHeight="1" x14ac:dyDescent="0.2">
      <c r="B82" s="65" t="s">
        <v>884</v>
      </c>
      <c r="C82" s="66" t="s">
        <v>885</v>
      </c>
      <c r="D82" s="67">
        <f t="shared" ref="D82:L82" si="32">SUM(D83)</f>
        <v>0</v>
      </c>
      <c r="E82" s="67">
        <f t="shared" si="32"/>
        <v>0</v>
      </c>
      <c r="F82" s="67">
        <f t="shared" si="32"/>
        <v>0</v>
      </c>
      <c r="G82" s="67">
        <f t="shared" si="32"/>
        <v>0</v>
      </c>
      <c r="H82" s="67">
        <f t="shared" si="32"/>
        <v>0</v>
      </c>
      <c r="I82" s="67">
        <f t="shared" si="32"/>
        <v>0</v>
      </c>
      <c r="J82" s="67">
        <f t="shared" si="32"/>
        <v>0</v>
      </c>
      <c r="K82" s="67">
        <f t="shared" si="32"/>
        <v>0</v>
      </c>
      <c r="L82" s="67">
        <f t="shared" si="32"/>
        <v>0</v>
      </c>
      <c r="N82" s="68"/>
      <c r="O82" s="68"/>
      <c r="P82" s="80"/>
      <c r="Q82" s="80"/>
    </row>
    <row r="83" spans="2:17" s="63" customFormat="1" ht="15" hidden="1" customHeight="1" x14ac:dyDescent="0.2">
      <c r="B83" s="45" t="s">
        <v>909</v>
      </c>
      <c r="C83" s="45" t="s">
        <v>908</v>
      </c>
      <c r="D83" s="70">
        <v>0</v>
      </c>
      <c r="E83" s="70">
        <v>0</v>
      </c>
      <c r="F83" s="70">
        <v>0</v>
      </c>
      <c r="G83" s="70">
        <v>0</v>
      </c>
      <c r="H83" s="70">
        <f>+D83+E83+F83-G83</f>
        <v>0</v>
      </c>
      <c r="I83" s="70">
        <v>0</v>
      </c>
      <c r="J83" s="70">
        <v>0</v>
      </c>
      <c r="K83" s="70">
        <f>+I83+J83</f>
        <v>0</v>
      </c>
      <c r="L83" s="70">
        <f>+H83-K83</f>
        <v>0</v>
      </c>
      <c r="N83" s="68"/>
      <c r="O83" s="68"/>
      <c r="P83" s="80"/>
      <c r="Q83" s="80"/>
    </row>
    <row r="84" spans="2:17" s="63" customFormat="1" ht="15" hidden="1" customHeight="1" x14ac:dyDescent="0.2">
      <c r="B84" s="65" t="s">
        <v>835</v>
      </c>
      <c r="C84" s="66" t="s">
        <v>480</v>
      </c>
      <c r="D84" s="67">
        <f t="shared" ref="D84:L84" si="33">+D85+D98+D100</f>
        <v>0</v>
      </c>
      <c r="E84" s="67">
        <f t="shared" si="33"/>
        <v>0</v>
      </c>
      <c r="F84" s="67">
        <f t="shared" si="33"/>
        <v>0</v>
      </c>
      <c r="G84" s="67">
        <f t="shared" si="33"/>
        <v>0</v>
      </c>
      <c r="H84" s="67">
        <f t="shared" si="33"/>
        <v>0</v>
      </c>
      <c r="I84" s="67">
        <f t="shared" si="33"/>
        <v>0</v>
      </c>
      <c r="J84" s="67">
        <f t="shared" si="33"/>
        <v>0</v>
      </c>
      <c r="K84" s="67">
        <f t="shared" si="33"/>
        <v>0</v>
      </c>
      <c r="L84" s="67">
        <f t="shared" si="33"/>
        <v>0</v>
      </c>
      <c r="N84" s="68"/>
      <c r="O84" s="68"/>
      <c r="P84" s="80"/>
      <c r="Q84" s="80"/>
    </row>
    <row r="85" spans="2:17" s="63" customFormat="1" ht="15" hidden="1" customHeight="1" x14ac:dyDescent="0.2">
      <c r="B85" s="65" t="s">
        <v>836</v>
      </c>
      <c r="C85" s="66" t="s">
        <v>837</v>
      </c>
      <c r="D85" s="67">
        <f t="shared" ref="D85:L85" si="34">+D86+D90+D95</f>
        <v>0</v>
      </c>
      <c r="E85" s="67">
        <f t="shared" si="34"/>
        <v>0</v>
      </c>
      <c r="F85" s="67">
        <f t="shared" si="34"/>
        <v>0</v>
      </c>
      <c r="G85" s="67">
        <f t="shared" si="34"/>
        <v>0</v>
      </c>
      <c r="H85" s="67">
        <f t="shared" si="34"/>
        <v>0</v>
      </c>
      <c r="I85" s="67">
        <f>+I86+I90+I95</f>
        <v>0</v>
      </c>
      <c r="J85" s="67">
        <f t="shared" si="34"/>
        <v>0</v>
      </c>
      <c r="K85" s="67">
        <f t="shared" si="34"/>
        <v>0</v>
      </c>
      <c r="L85" s="67">
        <f t="shared" si="34"/>
        <v>0</v>
      </c>
      <c r="N85" s="68"/>
      <c r="O85" s="68"/>
      <c r="P85" s="80"/>
      <c r="Q85" s="80"/>
    </row>
    <row r="86" spans="2:17" s="63" customFormat="1" ht="15" hidden="1" customHeight="1" x14ac:dyDescent="0.2">
      <c r="B86" s="65" t="s">
        <v>838</v>
      </c>
      <c r="C86" s="66" t="s">
        <v>839</v>
      </c>
      <c r="D86" s="67">
        <f>SUM(D87:D89)</f>
        <v>0</v>
      </c>
      <c r="E86" s="67">
        <f t="shared" ref="E86:L86" si="35">SUM(E87:E89)</f>
        <v>0</v>
      </c>
      <c r="F86" s="67">
        <f t="shared" si="35"/>
        <v>0</v>
      </c>
      <c r="G86" s="67">
        <f t="shared" si="35"/>
        <v>0</v>
      </c>
      <c r="H86" s="67">
        <f t="shared" si="35"/>
        <v>0</v>
      </c>
      <c r="I86" s="67">
        <f>SUM(I87:I89)</f>
        <v>0</v>
      </c>
      <c r="J86" s="67">
        <f t="shared" si="35"/>
        <v>0</v>
      </c>
      <c r="K86" s="67">
        <f t="shared" si="35"/>
        <v>0</v>
      </c>
      <c r="L86" s="67">
        <f t="shared" si="35"/>
        <v>0</v>
      </c>
      <c r="N86" s="68"/>
      <c r="O86" s="68"/>
      <c r="P86" s="80"/>
      <c r="Q86" s="80"/>
    </row>
    <row r="87" spans="2:17" s="63" customFormat="1" ht="15" hidden="1" customHeight="1" x14ac:dyDescent="0.2">
      <c r="B87" s="45"/>
      <c r="C87" s="45" t="s">
        <v>840</v>
      </c>
      <c r="D87" s="70">
        <v>0</v>
      </c>
      <c r="E87" s="70">
        <v>0</v>
      </c>
      <c r="F87" s="70">
        <v>0</v>
      </c>
      <c r="G87" s="70">
        <v>0</v>
      </c>
      <c r="H87" s="70">
        <f>+D87+E87+F87-G87</f>
        <v>0</v>
      </c>
      <c r="I87" s="70">
        <v>0</v>
      </c>
      <c r="J87" s="70">
        <v>0</v>
      </c>
      <c r="K87" s="70">
        <f>+I87+J87</f>
        <v>0</v>
      </c>
      <c r="L87" s="70">
        <f>+H87-K87</f>
        <v>0</v>
      </c>
      <c r="N87" s="68"/>
      <c r="O87" s="68"/>
      <c r="P87" s="80"/>
      <c r="Q87" s="80"/>
    </row>
    <row r="88" spans="2:17" s="63" customFormat="1" ht="15" hidden="1" customHeight="1" x14ac:dyDescent="0.2">
      <c r="B88" s="45"/>
      <c r="C88" s="45" t="s">
        <v>841</v>
      </c>
      <c r="D88" s="70">
        <v>0</v>
      </c>
      <c r="E88" s="70">
        <v>0</v>
      </c>
      <c r="F88" s="70">
        <v>0</v>
      </c>
      <c r="G88" s="70">
        <v>0</v>
      </c>
      <c r="H88" s="70">
        <f>+D88+E88+F88-G88</f>
        <v>0</v>
      </c>
      <c r="I88" s="70">
        <v>0</v>
      </c>
      <c r="J88" s="70">
        <v>0</v>
      </c>
      <c r="K88" s="70">
        <f>+I88+J88</f>
        <v>0</v>
      </c>
      <c r="L88" s="70">
        <f>+H88-K88</f>
        <v>0</v>
      </c>
      <c r="N88" s="68"/>
      <c r="O88" s="68"/>
      <c r="P88" s="80"/>
      <c r="Q88" s="80"/>
    </row>
    <row r="89" spans="2:17" s="63" customFormat="1" ht="15" hidden="1" customHeight="1" x14ac:dyDescent="0.2">
      <c r="B89" s="45"/>
      <c r="C89" s="45" t="s">
        <v>842</v>
      </c>
      <c r="D89" s="70">
        <v>0</v>
      </c>
      <c r="E89" s="70">
        <v>0</v>
      </c>
      <c r="F89" s="70">
        <v>0</v>
      </c>
      <c r="G89" s="70">
        <v>0</v>
      </c>
      <c r="H89" s="70">
        <f>+D89+E89+F89-G89</f>
        <v>0</v>
      </c>
      <c r="I89" s="70">
        <v>0</v>
      </c>
      <c r="J89" s="70">
        <v>0</v>
      </c>
      <c r="K89" s="70">
        <f>+I89+J89</f>
        <v>0</v>
      </c>
      <c r="L89" s="70">
        <f>+H89-K89</f>
        <v>0</v>
      </c>
      <c r="N89" s="68"/>
      <c r="O89" s="68"/>
      <c r="P89" s="80"/>
      <c r="Q89" s="80"/>
    </row>
    <row r="90" spans="2:17" s="63" customFormat="1" ht="15" hidden="1" customHeight="1" x14ac:dyDescent="0.2">
      <c r="B90" s="65" t="s">
        <v>843</v>
      </c>
      <c r="C90" s="66" t="s">
        <v>844</v>
      </c>
      <c r="D90" s="67">
        <f>SUM(D91:D94)</f>
        <v>0</v>
      </c>
      <c r="E90" s="67">
        <f t="shared" ref="E90:L90" si="36">SUM(E91:E94)</f>
        <v>0</v>
      </c>
      <c r="F90" s="67">
        <f t="shared" si="36"/>
        <v>0</v>
      </c>
      <c r="G90" s="67">
        <f t="shared" si="36"/>
        <v>0</v>
      </c>
      <c r="H90" s="67">
        <f t="shared" si="36"/>
        <v>0</v>
      </c>
      <c r="I90" s="67">
        <f>SUM(I91:I94)</f>
        <v>0</v>
      </c>
      <c r="J90" s="67">
        <f t="shared" si="36"/>
        <v>0</v>
      </c>
      <c r="K90" s="67">
        <f t="shared" si="36"/>
        <v>0</v>
      </c>
      <c r="L90" s="67">
        <f t="shared" si="36"/>
        <v>0</v>
      </c>
      <c r="N90" s="68"/>
      <c r="O90" s="68"/>
      <c r="P90" s="80"/>
      <c r="Q90" s="80"/>
    </row>
    <row r="91" spans="2:17" s="63" customFormat="1" ht="15" hidden="1" customHeight="1" x14ac:dyDescent="0.2">
      <c r="B91" s="45"/>
      <c r="C91" s="45" t="s">
        <v>845</v>
      </c>
      <c r="D91" s="70">
        <v>0</v>
      </c>
      <c r="E91" s="70">
        <v>0</v>
      </c>
      <c r="F91" s="70">
        <v>0</v>
      </c>
      <c r="G91" s="70">
        <v>0</v>
      </c>
      <c r="H91" s="70">
        <f>+D91+E91+F91-G91</f>
        <v>0</v>
      </c>
      <c r="I91" s="70">
        <v>0</v>
      </c>
      <c r="J91" s="70">
        <v>0</v>
      </c>
      <c r="K91" s="70">
        <f>+I91+J91</f>
        <v>0</v>
      </c>
      <c r="L91" s="70">
        <f>+H91-K91</f>
        <v>0</v>
      </c>
      <c r="N91" s="68"/>
      <c r="O91" s="68"/>
      <c r="P91" s="80"/>
      <c r="Q91" s="80"/>
    </row>
    <row r="92" spans="2:17" s="63" customFormat="1" ht="15" hidden="1" customHeight="1" x14ac:dyDescent="0.2">
      <c r="B92" s="45"/>
      <c r="C92" s="45" t="s">
        <v>846</v>
      </c>
      <c r="D92" s="70">
        <v>0</v>
      </c>
      <c r="E92" s="70">
        <v>0</v>
      </c>
      <c r="F92" s="70">
        <v>0</v>
      </c>
      <c r="G92" s="70">
        <v>0</v>
      </c>
      <c r="H92" s="70">
        <f>+D92+E92+F92-G92</f>
        <v>0</v>
      </c>
      <c r="I92" s="70">
        <v>0</v>
      </c>
      <c r="J92" s="70">
        <v>0</v>
      </c>
      <c r="K92" s="70">
        <f>+I92+J92</f>
        <v>0</v>
      </c>
      <c r="L92" s="70">
        <f>+H92-K92</f>
        <v>0</v>
      </c>
      <c r="N92" s="68"/>
      <c r="O92" s="68"/>
      <c r="P92" s="80"/>
      <c r="Q92" s="80"/>
    </row>
    <row r="93" spans="2:17" s="63" customFormat="1" ht="15" hidden="1" customHeight="1" x14ac:dyDescent="0.2">
      <c r="B93" s="45"/>
      <c r="C93" s="45" t="s">
        <v>847</v>
      </c>
      <c r="D93" s="70">
        <v>0</v>
      </c>
      <c r="E93" s="70">
        <v>0</v>
      </c>
      <c r="F93" s="70">
        <v>0</v>
      </c>
      <c r="G93" s="70">
        <v>0</v>
      </c>
      <c r="H93" s="70">
        <f>+D93+E93+F93-G93</f>
        <v>0</v>
      </c>
      <c r="I93" s="70">
        <v>0</v>
      </c>
      <c r="J93" s="70">
        <v>0</v>
      </c>
      <c r="K93" s="70">
        <f>+I93+J93</f>
        <v>0</v>
      </c>
      <c r="L93" s="70">
        <f>+H93-K93</f>
        <v>0</v>
      </c>
      <c r="N93" s="68"/>
      <c r="O93" s="68"/>
      <c r="P93" s="80"/>
      <c r="Q93" s="80"/>
    </row>
    <row r="94" spans="2:17" s="63" customFormat="1" ht="15" hidden="1" customHeight="1" x14ac:dyDescent="0.2">
      <c r="B94" s="45"/>
      <c r="C94" s="45" t="s">
        <v>848</v>
      </c>
      <c r="D94" s="70">
        <v>0</v>
      </c>
      <c r="E94" s="70">
        <v>0</v>
      </c>
      <c r="F94" s="70">
        <v>0</v>
      </c>
      <c r="G94" s="70">
        <v>0</v>
      </c>
      <c r="H94" s="70">
        <f>+D94+E94+F94-G94</f>
        <v>0</v>
      </c>
      <c r="I94" s="70">
        <v>0</v>
      </c>
      <c r="J94" s="70">
        <v>0</v>
      </c>
      <c r="K94" s="70">
        <f>+I94+J94</f>
        <v>0</v>
      </c>
      <c r="L94" s="70">
        <f>+H94-K94</f>
        <v>0</v>
      </c>
      <c r="N94" s="68"/>
      <c r="O94" s="68"/>
      <c r="P94" s="80"/>
      <c r="Q94" s="80"/>
    </row>
    <row r="95" spans="2:17" s="63" customFormat="1" ht="15" hidden="1" customHeight="1" x14ac:dyDescent="0.2">
      <c r="B95" s="65" t="s">
        <v>849</v>
      </c>
      <c r="C95" s="66" t="s">
        <v>850</v>
      </c>
      <c r="D95" s="67">
        <f t="shared" ref="D95:L95" si="37">+D96+D97</f>
        <v>0</v>
      </c>
      <c r="E95" s="67">
        <f t="shared" si="37"/>
        <v>0</v>
      </c>
      <c r="F95" s="67">
        <f t="shared" si="37"/>
        <v>0</v>
      </c>
      <c r="G95" s="67">
        <f t="shared" si="37"/>
        <v>0</v>
      </c>
      <c r="H95" s="67">
        <f t="shared" si="37"/>
        <v>0</v>
      </c>
      <c r="I95" s="67">
        <f>+I96+I97</f>
        <v>0</v>
      </c>
      <c r="J95" s="67">
        <f t="shared" si="37"/>
        <v>0</v>
      </c>
      <c r="K95" s="67">
        <f t="shared" si="37"/>
        <v>0</v>
      </c>
      <c r="L95" s="67">
        <f t="shared" si="37"/>
        <v>0</v>
      </c>
      <c r="N95" s="68"/>
      <c r="O95" s="68"/>
      <c r="P95" s="80"/>
      <c r="Q95" s="80"/>
    </row>
    <row r="96" spans="2:17" s="63" customFormat="1" ht="15" hidden="1" customHeight="1" x14ac:dyDescent="0.2">
      <c r="B96" s="45"/>
      <c r="C96" s="45" t="s">
        <v>851</v>
      </c>
      <c r="D96" s="70">
        <v>0</v>
      </c>
      <c r="E96" s="70">
        <v>0</v>
      </c>
      <c r="F96" s="70">
        <v>0</v>
      </c>
      <c r="G96" s="70">
        <v>0</v>
      </c>
      <c r="H96" s="70">
        <f>+D96+E96+F96-G96</f>
        <v>0</v>
      </c>
      <c r="I96" s="70">
        <v>0</v>
      </c>
      <c r="J96" s="70">
        <v>0</v>
      </c>
      <c r="K96" s="70">
        <f>+I96+J96</f>
        <v>0</v>
      </c>
      <c r="L96" s="70">
        <f>+H96-K96</f>
        <v>0</v>
      </c>
      <c r="N96" s="68"/>
      <c r="O96" s="68"/>
      <c r="P96" s="80"/>
      <c r="Q96" s="80"/>
    </row>
    <row r="97" spans="2:17" s="63" customFormat="1" ht="15" hidden="1" customHeight="1" x14ac:dyDescent="0.2">
      <c r="B97" s="45"/>
      <c r="C97" s="45" t="s">
        <v>852</v>
      </c>
      <c r="D97" s="70">
        <v>0</v>
      </c>
      <c r="E97" s="70">
        <v>0</v>
      </c>
      <c r="F97" s="70">
        <v>0</v>
      </c>
      <c r="G97" s="70">
        <v>0</v>
      </c>
      <c r="H97" s="70">
        <f>+D97+E97+F97-G97</f>
        <v>0</v>
      </c>
      <c r="I97" s="70">
        <v>0</v>
      </c>
      <c r="J97" s="70">
        <v>0</v>
      </c>
      <c r="K97" s="70">
        <f>+I97+J97</f>
        <v>0</v>
      </c>
      <c r="L97" s="70">
        <f>+H97-K97</f>
        <v>0</v>
      </c>
      <c r="N97" s="68"/>
      <c r="O97" s="68"/>
      <c r="P97" s="80"/>
      <c r="Q97" s="80"/>
    </row>
    <row r="98" spans="2:17" s="63" customFormat="1" ht="15" hidden="1" customHeight="1" x14ac:dyDescent="0.2">
      <c r="B98" s="65" t="s">
        <v>853</v>
      </c>
      <c r="C98" s="66" t="s">
        <v>854</v>
      </c>
      <c r="D98" s="67">
        <f t="shared" ref="D98:J98" si="38">+D99</f>
        <v>0</v>
      </c>
      <c r="E98" s="67">
        <f t="shared" si="38"/>
        <v>0</v>
      </c>
      <c r="F98" s="67">
        <f t="shared" si="38"/>
        <v>0</v>
      </c>
      <c r="G98" s="67">
        <f t="shared" si="38"/>
        <v>0</v>
      </c>
      <c r="H98" s="67">
        <f t="shared" si="38"/>
        <v>0</v>
      </c>
      <c r="I98" s="67">
        <f t="shared" si="38"/>
        <v>0</v>
      </c>
      <c r="J98" s="67">
        <f t="shared" si="38"/>
        <v>0</v>
      </c>
      <c r="K98" s="67">
        <f>+I98+J98</f>
        <v>0</v>
      </c>
      <c r="L98" s="67">
        <f>+H98-K98</f>
        <v>0</v>
      </c>
      <c r="N98" s="68"/>
      <c r="O98" s="68"/>
      <c r="P98" s="80"/>
      <c r="Q98" s="80"/>
    </row>
    <row r="99" spans="2:17" s="63" customFormat="1" ht="15" hidden="1" customHeight="1" x14ac:dyDescent="0.2">
      <c r="B99" s="45" t="s">
        <v>855</v>
      </c>
      <c r="C99" s="45" t="s">
        <v>856</v>
      </c>
      <c r="D99" s="70">
        <v>0</v>
      </c>
      <c r="E99" s="70">
        <v>0</v>
      </c>
      <c r="F99" s="70">
        <v>0</v>
      </c>
      <c r="G99" s="70">
        <v>0</v>
      </c>
      <c r="H99" s="70">
        <f>+D99+E99+F99-G99</f>
        <v>0</v>
      </c>
      <c r="I99" s="70">
        <v>0</v>
      </c>
      <c r="J99" s="70">
        <v>0</v>
      </c>
      <c r="K99" s="70">
        <f>+I99+J99</f>
        <v>0</v>
      </c>
      <c r="L99" s="70">
        <f>+H99-K99</f>
        <v>0</v>
      </c>
      <c r="N99" s="68"/>
      <c r="O99" s="68"/>
      <c r="P99" s="80"/>
      <c r="Q99" s="80"/>
    </row>
    <row r="100" spans="2:17" s="78" customFormat="1" ht="15" hidden="1" customHeight="1" x14ac:dyDescent="0.2">
      <c r="B100" s="65" t="s">
        <v>899</v>
      </c>
      <c r="C100" s="66" t="s">
        <v>900</v>
      </c>
      <c r="D100" s="67">
        <f t="shared" ref="D100:L100" si="39">+D101</f>
        <v>0</v>
      </c>
      <c r="E100" s="67">
        <f t="shared" si="39"/>
        <v>0</v>
      </c>
      <c r="F100" s="67">
        <f t="shared" si="39"/>
        <v>0</v>
      </c>
      <c r="G100" s="67">
        <f t="shared" si="39"/>
        <v>0</v>
      </c>
      <c r="H100" s="67">
        <f t="shared" si="39"/>
        <v>0</v>
      </c>
      <c r="I100" s="67">
        <f t="shared" si="39"/>
        <v>0</v>
      </c>
      <c r="J100" s="67">
        <f t="shared" si="39"/>
        <v>0</v>
      </c>
      <c r="K100" s="67">
        <f t="shared" si="39"/>
        <v>0</v>
      </c>
      <c r="L100" s="67">
        <f t="shared" si="39"/>
        <v>0</v>
      </c>
      <c r="N100" s="79"/>
      <c r="O100" s="79"/>
      <c r="P100" s="81"/>
      <c r="Q100" s="81"/>
    </row>
    <row r="101" spans="2:17" s="63" customFormat="1" ht="15" hidden="1" customHeight="1" x14ac:dyDescent="0.2">
      <c r="B101" s="45" t="s">
        <v>901</v>
      </c>
      <c r="C101" s="45" t="s">
        <v>902</v>
      </c>
      <c r="D101" s="70">
        <v>0</v>
      </c>
      <c r="E101" s="70">
        <v>0</v>
      </c>
      <c r="F101" s="70">
        <v>0</v>
      </c>
      <c r="G101" s="70">
        <v>0</v>
      </c>
      <c r="H101" s="70">
        <f>+D101+E101+F101-G101</f>
        <v>0</v>
      </c>
      <c r="I101" s="70">
        <v>0</v>
      </c>
      <c r="J101" s="70">
        <v>0</v>
      </c>
      <c r="K101" s="70">
        <v>0</v>
      </c>
      <c r="L101" s="70">
        <f>+H101-K101</f>
        <v>0</v>
      </c>
      <c r="N101" s="68"/>
      <c r="O101" s="68"/>
      <c r="P101" s="80"/>
      <c r="Q101" s="80"/>
    </row>
    <row r="102" spans="2:17" s="63" customFormat="1" ht="15" hidden="1" customHeight="1" x14ac:dyDescent="0.2">
      <c r="B102" s="65" t="s">
        <v>857</v>
      </c>
      <c r="C102" s="66" t="s">
        <v>858</v>
      </c>
      <c r="D102" s="67">
        <f t="shared" ref="D102:L102" si="40">+D103</f>
        <v>0</v>
      </c>
      <c r="E102" s="67">
        <f t="shared" si="40"/>
        <v>0</v>
      </c>
      <c r="F102" s="67">
        <f t="shared" si="40"/>
        <v>0</v>
      </c>
      <c r="G102" s="67">
        <f t="shared" si="40"/>
        <v>0</v>
      </c>
      <c r="H102" s="67">
        <f t="shared" si="40"/>
        <v>0</v>
      </c>
      <c r="I102" s="67">
        <f t="shared" si="40"/>
        <v>0</v>
      </c>
      <c r="J102" s="67">
        <f t="shared" si="40"/>
        <v>0</v>
      </c>
      <c r="K102" s="67">
        <f t="shared" si="40"/>
        <v>0</v>
      </c>
      <c r="L102" s="67">
        <f t="shared" si="40"/>
        <v>0</v>
      </c>
      <c r="N102" s="68"/>
      <c r="O102" s="68"/>
      <c r="P102" s="80"/>
      <c r="Q102" s="80"/>
    </row>
    <row r="103" spans="2:17" s="63" customFormat="1" ht="15" hidden="1" customHeight="1" x14ac:dyDescent="0.2">
      <c r="B103" s="65" t="s">
        <v>859</v>
      </c>
      <c r="C103" s="66" t="s">
        <v>860</v>
      </c>
      <c r="D103" s="67">
        <f>SUM(D104:D105)</f>
        <v>0</v>
      </c>
      <c r="E103" s="67">
        <f t="shared" ref="E103:L103" si="41">SUM(E104:E105)</f>
        <v>0</v>
      </c>
      <c r="F103" s="67">
        <f t="shared" si="41"/>
        <v>0</v>
      </c>
      <c r="G103" s="67">
        <f t="shared" si="41"/>
        <v>0</v>
      </c>
      <c r="H103" s="67">
        <f t="shared" si="41"/>
        <v>0</v>
      </c>
      <c r="I103" s="67">
        <f>SUM(I104:I105)</f>
        <v>0</v>
      </c>
      <c r="J103" s="67">
        <f t="shared" si="41"/>
        <v>0</v>
      </c>
      <c r="K103" s="67">
        <f t="shared" si="41"/>
        <v>0</v>
      </c>
      <c r="L103" s="67">
        <f t="shared" si="41"/>
        <v>0</v>
      </c>
      <c r="N103" s="68"/>
      <c r="O103" s="68"/>
      <c r="P103" s="80"/>
      <c r="Q103" s="80"/>
    </row>
    <row r="104" spans="2:17" s="63" customFormat="1" ht="15" hidden="1" customHeight="1" x14ac:dyDescent="0.2">
      <c r="B104" s="45" t="s">
        <v>861</v>
      </c>
      <c r="C104" s="45" t="s">
        <v>862</v>
      </c>
      <c r="D104" s="70">
        <v>0</v>
      </c>
      <c r="E104" s="70">
        <v>0</v>
      </c>
      <c r="F104" s="70">
        <v>0</v>
      </c>
      <c r="G104" s="70">
        <v>0</v>
      </c>
      <c r="H104" s="70">
        <f>+D104+E104+F104-G104</f>
        <v>0</v>
      </c>
      <c r="I104" s="70">
        <v>0</v>
      </c>
      <c r="J104" s="70">
        <v>0</v>
      </c>
      <c r="K104" s="70">
        <f>+I104+J104</f>
        <v>0</v>
      </c>
      <c r="L104" s="70">
        <f>+H104-K104</f>
        <v>0</v>
      </c>
      <c r="N104" s="68"/>
      <c r="O104" s="68"/>
      <c r="P104" s="80"/>
      <c r="Q104" s="80"/>
    </row>
    <row r="105" spans="2:17" s="63" customFormat="1" ht="15" hidden="1" customHeight="1" x14ac:dyDescent="0.2">
      <c r="B105" s="45" t="s">
        <v>863</v>
      </c>
      <c r="C105" s="45" t="s">
        <v>864</v>
      </c>
      <c r="D105" s="70">
        <v>0</v>
      </c>
      <c r="E105" s="70">
        <v>0</v>
      </c>
      <c r="F105" s="70">
        <v>0</v>
      </c>
      <c r="G105" s="70">
        <v>0</v>
      </c>
      <c r="H105" s="70">
        <f t="shared" ref="H105" si="42">+D105+E105+F105-G105</f>
        <v>0</v>
      </c>
      <c r="I105" s="70">
        <f>+'[11]EGRESOS-BASURA'!$K$98</f>
        <v>0</v>
      </c>
      <c r="J105" s="70">
        <v>0</v>
      </c>
      <c r="K105" s="70">
        <f>+I105+J105</f>
        <v>0</v>
      </c>
      <c r="L105" s="70">
        <f>+H105-K105</f>
        <v>0</v>
      </c>
      <c r="N105" s="68"/>
      <c r="O105" s="68"/>
      <c r="P105" s="80"/>
      <c r="Q105" s="80"/>
    </row>
    <row r="106" spans="2:17" s="63" customFormat="1" ht="15" customHeight="1" x14ac:dyDescent="0.2">
      <c r="B106" s="75"/>
      <c r="C106" s="45"/>
      <c r="D106" s="70"/>
      <c r="E106" s="70"/>
      <c r="F106" s="70"/>
      <c r="G106" s="70"/>
      <c r="H106" s="70"/>
      <c r="I106" s="70"/>
      <c r="J106" s="70"/>
      <c r="K106" s="70"/>
      <c r="L106" s="70"/>
      <c r="M106" s="110"/>
    </row>
    <row r="107" spans="2:17" s="31" customFormat="1" ht="15" customHeight="1" x14ac:dyDescent="0.2">
      <c r="B107" s="28"/>
      <c r="C107" s="29" t="s">
        <v>865</v>
      </c>
      <c r="D107" s="30">
        <f t="shared" ref="D107:L107" si="43">+D7+D24+D52+D75+D84+D102</f>
        <v>38885708.148623176</v>
      </c>
      <c r="E107" s="30">
        <f t="shared" si="43"/>
        <v>0</v>
      </c>
      <c r="F107" s="30">
        <f t="shared" si="43"/>
        <v>0</v>
      </c>
      <c r="G107" s="30">
        <f t="shared" si="43"/>
        <v>0</v>
      </c>
      <c r="H107" s="30">
        <f t="shared" si="43"/>
        <v>38885708.148623176</v>
      </c>
      <c r="I107" s="30">
        <f>+I7+I24+I52+I75+I84+I102</f>
        <v>0</v>
      </c>
      <c r="J107" s="30">
        <f t="shared" si="43"/>
        <v>7200052.4399999995</v>
      </c>
      <c r="K107" s="30">
        <f t="shared" si="43"/>
        <v>7200052.4399999995</v>
      </c>
      <c r="L107" s="30">
        <f t="shared" si="43"/>
        <v>31685655.708623171</v>
      </c>
      <c r="M107" s="158"/>
    </row>
    <row r="108" spans="2:17" ht="15" hidden="1" customHeight="1" x14ac:dyDescent="0.2">
      <c r="D108" s="32"/>
      <c r="E108" s="32">
        <f>+E107-'[12]PROGRAMA II'!$C$295</f>
        <v>-78611851.039999992</v>
      </c>
      <c r="F108" s="33"/>
      <c r="G108" s="36">
        <f>+F107-G107</f>
        <v>0</v>
      </c>
      <c r="H108" s="32"/>
      <c r="I108" s="32">
        <f>+I107-'[13]EGRESOS-BASURA'!$K$105</f>
        <v>-31332680.762102935</v>
      </c>
      <c r="J108" s="32"/>
      <c r="K108" s="32">
        <f>+K107-'[14]Programa II (Basura)'!$D$1030</f>
        <v>-44145173.700650394</v>
      </c>
      <c r="L108" s="32">
        <f>+L107-'[14]Programa II (Basura)'!$D$1031</f>
        <v>-25580969.190721989</v>
      </c>
      <c r="M108" s="14"/>
    </row>
    <row r="109" spans="2:17" ht="15" customHeight="1" x14ac:dyDescent="0.2">
      <c r="D109" s="32">
        <f>+D107-'[1]Programa II-Recolecc.Basura'!$D$97</f>
        <v>0</v>
      </c>
      <c r="E109" s="32">
        <f>+E107</f>
        <v>0</v>
      </c>
      <c r="F109" s="37"/>
      <c r="G109" s="36">
        <f>+F107-G107</f>
        <v>0</v>
      </c>
      <c r="H109" s="32">
        <f>+D107+E107+F107-G107-H107</f>
        <v>0</v>
      </c>
      <c r="I109" s="32"/>
      <c r="K109" s="34"/>
      <c r="L109" s="34"/>
    </row>
    <row r="110" spans="2:17" ht="15" customHeight="1" x14ac:dyDescent="0.2">
      <c r="F110" s="36">
        <f>+F107</f>
        <v>0</v>
      </c>
      <c r="G110" s="36">
        <f>+G107</f>
        <v>0</v>
      </c>
      <c r="I110" s="43"/>
      <c r="L110" s="46"/>
    </row>
    <row r="111" spans="2:17" ht="15" customHeight="1" x14ac:dyDescent="0.2">
      <c r="K111" s="46"/>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00,000.00"/>
        <filter val="123,854.71"/>
        <filter val="150,000.00"/>
        <filter val="165,139.62"/>
        <filter val="20,642.45"/>
        <filter val="200,000.00"/>
        <filter val="209,727.32"/>
        <filter val="250,000.00"/>
        <filter val="3,498,720.73"/>
        <filter val="33,000,000.00"/>
        <filter val="33,200,000.00"/>
        <filter val="33,365,139.62"/>
        <filter val="344,040.86"/>
        <filter val="381,885.37"/>
        <filter val="395,509.39"/>
        <filter val="402,527.82"/>
        <filter val="5,270,568.53"/>
        <filter val="61,927.36"/>
        <filter val="629,769.73"/>
        <filter val="973,810.5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L19 J25:L25 K26:L26 J46:L47 K45:L45 J59:L59 J64:L65 J68:L68 J102:L104 J40:L40 H59:H74 H40:H51 K54:L57 H53:H57 J53:L53 H23 J27:L27 H37:H38 K23:L24 K51:L51 J30:L30 K28:L29 J33:L35 K31:L32 K37:L38 K60:L63 K66:L67 K69:L74 K105:L105 J49:L50 K48:L48 H11:H21 K21:L21 J41:L44 J79:L81 H79:H82 K100:L100 H85:H104 J85:L99 L101 K82:L82 H25:H35 L18 D4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filterMode="1"/>
  <dimension ref="B1:P24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J63" sqref="J63"/>
    </sheetView>
  </sheetViews>
  <sheetFormatPr baseColWidth="10" defaultRowHeight="12.75" x14ac:dyDescent="0.2"/>
  <cols>
    <col min="1" max="1" width="2.7109375" style="14" customWidth="1"/>
    <col min="2" max="2" width="16.28515625" style="14" customWidth="1"/>
    <col min="3" max="3" width="82.7109375" style="14" customWidth="1"/>
    <col min="4" max="4" width="18.7109375" style="63" customWidth="1"/>
    <col min="5" max="12" width="18.7109375" style="14" customWidth="1"/>
    <col min="13" max="13" width="12.85546875" style="101" bestFit="1" customWidth="1"/>
    <col min="14" max="14" width="13.42578125" style="14" bestFit="1" customWidth="1"/>
    <col min="15" max="15" width="12.42578125" style="14" bestFit="1" customWidth="1"/>
    <col min="16" max="16384" width="11.42578125" style="14"/>
  </cols>
  <sheetData>
    <row r="1" spans="2:16" ht="15" customHeight="1" x14ac:dyDescent="0.2"/>
    <row r="2" spans="2:16" s="64" customFormat="1" ht="15" customHeight="1" x14ac:dyDescent="0.25">
      <c r="B2" s="184" t="s">
        <v>690</v>
      </c>
      <c r="C2" s="184"/>
      <c r="D2" s="184"/>
      <c r="E2" s="184"/>
      <c r="F2" s="184"/>
      <c r="G2" s="184"/>
      <c r="H2" s="184"/>
      <c r="I2" s="184"/>
      <c r="J2" s="184"/>
      <c r="K2" s="184"/>
      <c r="L2" s="184"/>
      <c r="M2" s="157"/>
    </row>
    <row r="3" spans="2:16" s="64" customFormat="1" ht="15" customHeight="1" x14ac:dyDescent="0.25">
      <c r="B3" s="184" t="s">
        <v>1013</v>
      </c>
      <c r="C3" s="184"/>
      <c r="D3" s="184"/>
      <c r="E3" s="184"/>
      <c r="F3" s="184"/>
      <c r="G3" s="184"/>
      <c r="H3" s="184"/>
      <c r="I3" s="184"/>
      <c r="J3" s="184"/>
      <c r="K3" s="184"/>
      <c r="L3" s="184"/>
      <c r="M3" s="157"/>
    </row>
    <row r="4" spans="2:16" ht="15" customHeight="1" x14ac:dyDescent="0.2"/>
    <row r="5" spans="2:16"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c r="M5" s="110"/>
    </row>
    <row r="6" spans="2:16" s="63" customFormat="1" ht="17.25" customHeight="1" x14ac:dyDescent="0.2">
      <c r="B6" s="185"/>
      <c r="C6" s="186"/>
      <c r="D6" s="183"/>
      <c r="E6" s="183"/>
      <c r="F6" s="183"/>
      <c r="G6" s="187"/>
      <c r="H6" s="183"/>
      <c r="I6" s="183"/>
      <c r="J6" s="183"/>
      <c r="K6" s="183"/>
      <c r="L6" s="183"/>
      <c r="M6" s="110"/>
    </row>
    <row r="7" spans="2:16" s="63" customFormat="1" ht="15" customHeight="1" x14ac:dyDescent="0.2">
      <c r="B7" s="65" t="s">
        <v>702</v>
      </c>
      <c r="C7" s="66" t="s">
        <v>703</v>
      </c>
      <c r="D7" s="67">
        <f t="shared" ref="D7:L7" si="0">+D8+D11+D14+D17+D20</f>
        <v>8619404.0699697752</v>
      </c>
      <c r="E7" s="67">
        <f t="shared" si="0"/>
        <v>0</v>
      </c>
      <c r="F7" s="67">
        <f t="shared" si="0"/>
        <v>0</v>
      </c>
      <c r="G7" s="67">
        <f t="shared" si="0"/>
        <v>0</v>
      </c>
      <c r="H7" s="67">
        <f t="shared" si="0"/>
        <v>8619404.0699697752</v>
      </c>
      <c r="I7" s="67">
        <f>+I8+I11+I14+I17+I20</f>
        <v>0</v>
      </c>
      <c r="J7" s="67">
        <f t="shared" si="0"/>
        <v>1028771.6100000003</v>
      </c>
      <c r="K7" s="67">
        <f t="shared" si="0"/>
        <v>1028771.6100000003</v>
      </c>
      <c r="L7" s="67">
        <f t="shared" si="0"/>
        <v>7590632.4599697748</v>
      </c>
      <c r="M7" s="110"/>
      <c r="N7" s="68"/>
      <c r="O7" s="68"/>
      <c r="P7" s="80"/>
    </row>
    <row r="8" spans="2:16" s="63" customFormat="1" ht="15" customHeight="1" x14ac:dyDescent="0.2">
      <c r="B8" s="65" t="s">
        <v>704</v>
      </c>
      <c r="C8" s="66" t="s">
        <v>705</v>
      </c>
      <c r="D8" s="67">
        <f>SUM(D9:D10)</f>
        <v>6751667.7400000002</v>
      </c>
      <c r="E8" s="67">
        <f t="shared" ref="E8:L8" si="1">SUM(E9:E10)</f>
        <v>0</v>
      </c>
      <c r="F8" s="67">
        <f t="shared" si="1"/>
        <v>0</v>
      </c>
      <c r="G8" s="67">
        <f t="shared" si="1"/>
        <v>0</v>
      </c>
      <c r="H8" s="67">
        <f t="shared" si="1"/>
        <v>6751667.7400000002</v>
      </c>
      <c r="I8" s="67">
        <f>SUM(I9:I10)</f>
        <v>0</v>
      </c>
      <c r="J8" s="67">
        <f t="shared" si="1"/>
        <v>897641.15000000026</v>
      </c>
      <c r="K8" s="67">
        <f t="shared" si="1"/>
        <v>897641.15000000026</v>
      </c>
      <c r="L8" s="67">
        <f t="shared" si="1"/>
        <v>5854026.5899999999</v>
      </c>
      <c r="M8" s="110"/>
      <c r="N8" s="68"/>
      <c r="O8" s="68"/>
      <c r="P8" s="80"/>
    </row>
    <row r="9" spans="2:16" s="63" customFormat="1" ht="15" customHeight="1" x14ac:dyDescent="0.2">
      <c r="B9" s="69" t="s">
        <v>706</v>
      </c>
      <c r="C9" s="45" t="s">
        <v>707</v>
      </c>
      <c r="D9" s="70">
        <f>+'[1]Programa II-Caminos'!$D$10</f>
        <v>2251667.7400000002</v>
      </c>
      <c r="E9" s="70">
        <v>0</v>
      </c>
      <c r="F9" s="70">
        <v>0</v>
      </c>
      <c r="G9" s="70">
        <v>0</v>
      </c>
      <c r="H9" s="70">
        <f>+D9+E9+F9-G9</f>
        <v>2251667.7400000002</v>
      </c>
      <c r="I9" s="70">
        <v>0</v>
      </c>
      <c r="J9" s="71">
        <v>0</v>
      </c>
      <c r="K9" s="70">
        <f>+I9+J9</f>
        <v>0</v>
      </c>
      <c r="L9" s="70">
        <f>+H9-K9</f>
        <v>2251667.7400000002</v>
      </c>
      <c r="M9" s="110">
        <v>0</v>
      </c>
      <c r="N9" s="68">
        <f>+K9-M9</f>
        <v>0</v>
      </c>
      <c r="O9" s="68"/>
      <c r="P9" s="80"/>
    </row>
    <row r="10" spans="2:16" s="63" customFormat="1" ht="15" customHeight="1" x14ac:dyDescent="0.2">
      <c r="B10" s="69" t="s">
        <v>708</v>
      </c>
      <c r="C10" s="45" t="s">
        <v>709</v>
      </c>
      <c r="D10" s="70">
        <f>+'[1]Programa II-Caminos'!$D$11</f>
        <v>4500000</v>
      </c>
      <c r="E10" s="70">
        <v>0</v>
      </c>
      <c r="F10" s="70">
        <v>0</v>
      </c>
      <c r="G10" s="70">
        <v>0</v>
      </c>
      <c r="H10" s="70">
        <f>+D10+E10+F10-G10</f>
        <v>4500000</v>
      </c>
      <c r="I10" s="70">
        <v>0</v>
      </c>
      <c r="J10" s="71">
        <f>+'[9]I TRIM 2020'!$E$411</f>
        <v>897641.15000000026</v>
      </c>
      <c r="K10" s="70">
        <f>+I10+J10</f>
        <v>897641.15000000026</v>
      </c>
      <c r="L10" s="70">
        <f>+H10-K10</f>
        <v>3602358.8499999996</v>
      </c>
      <c r="M10" s="110">
        <v>897641.15000000026</v>
      </c>
      <c r="N10" s="68">
        <f>+K10-M10</f>
        <v>0</v>
      </c>
      <c r="O10" s="68"/>
      <c r="P10" s="80"/>
    </row>
    <row r="11" spans="2:16" s="63" customFormat="1" ht="15" hidden="1" customHeight="1" x14ac:dyDescent="0.2">
      <c r="B11" s="65" t="s">
        <v>710</v>
      </c>
      <c r="C11" s="66" t="s">
        <v>711</v>
      </c>
      <c r="D11" s="67">
        <f>SUM(D12:D13)</f>
        <v>0</v>
      </c>
      <c r="E11" s="67">
        <f t="shared" ref="E11:L11" si="2">SUM(E12:E13)</f>
        <v>0</v>
      </c>
      <c r="F11" s="67">
        <f t="shared" si="2"/>
        <v>0</v>
      </c>
      <c r="G11" s="67">
        <f t="shared" si="2"/>
        <v>0</v>
      </c>
      <c r="H11" s="67">
        <f t="shared" si="2"/>
        <v>0</v>
      </c>
      <c r="I11" s="67">
        <f>SUM(I12:I13)</f>
        <v>0</v>
      </c>
      <c r="J11" s="67">
        <f t="shared" si="2"/>
        <v>0</v>
      </c>
      <c r="K11" s="67">
        <f t="shared" si="2"/>
        <v>0</v>
      </c>
      <c r="L11" s="67">
        <f t="shared" si="2"/>
        <v>0</v>
      </c>
      <c r="N11" s="68"/>
      <c r="O11" s="68"/>
      <c r="P11" s="80"/>
    </row>
    <row r="12" spans="2:16" s="63" customFormat="1" ht="15" hidden="1" customHeight="1" x14ac:dyDescent="0.2">
      <c r="B12" s="69" t="s">
        <v>712</v>
      </c>
      <c r="C12" s="45" t="s">
        <v>713</v>
      </c>
      <c r="D12" s="70">
        <v>0</v>
      </c>
      <c r="E12" s="70">
        <v>0</v>
      </c>
      <c r="F12" s="70">
        <v>0</v>
      </c>
      <c r="G12" s="70">
        <v>0</v>
      </c>
      <c r="H12" s="70">
        <f>+D12+E12+F12-G12</f>
        <v>0</v>
      </c>
      <c r="I12" s="70">
        <v>0</v>
      </c>
      <c r="J12" s="70">
        <v>0</v>
      </c>
      <c r="K12" s="70">
        <f>+I12+J12</f>
        <v>0</v>
      </c>
      <c r="L12" s="70">
        <f>+H12-K12</f>
        <v>0</v>
      </c>
      <c r="N12" s="68"/>
      <c r="O12" s="68"/>
      <c r="P12" s="80"/>
    </row>
    <row r="13" spans="2:16"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c r="N13" s="68"/>
      <c r="O13" s="68"/>
      <c r="P13" s="80"/>
    </row>
    <row r="14" spans="2:16" s="63" customFormat="1" ht="15" customHeight="1" x14ac:dyDescent="0.2">
      <c r="B14" s="65" t="s">
        <v>716</v>
      </c>
      <c r="C14" s="66" t="s">
        <v>717</v>
      </c>
      <c r="D14" s="67">
        <f>SUM(D15:D16)</f>
        <v>562638.95582777425</v>
      </c>
      <c r="E14" s="67">
        <f t="shared" ref="E14:L14" si="3">SUM(E15:E16)</f>
        <v>0</v>
      </c>
      <c r="F14" s="67">
        <f t="shared" si="3"/>
        <v>0</v>
      </c>
      <c r="G14" s="67">
        <f t="shared" si="3"/>
        <v>0</v>
      </c>
      <c r="H14" s="67">
        <f t="shared" si="3"/>
        <v>562638.95582777425</v>
      </c>
      <c r="I14" s="67">
        <f>SUM(I15:I16)</f>
        <v>0</v>
      </c>
      <c r="J14" s="30">
        <f t="shared" si="3"/>
        <v>0</v>
      </c>
      <c r="K14" s="67">
        <f t="shared" si="3"/>
        <v>0</v>
      </c>
      <c r="L14" s="67">
        <f t="shared" si="3"/>
        <v>562638.95582777425</v>
      </c>
      <c r="M14" s="110"/>
      <c r="N14" s="68"/>
      <c r="O14" s="68"/>
      <c r="P14" s="80"/>
    </row>
    <row r="15" spans="2:16" s="63" customFormat="1" ht="15" hidden="1" customHeight="1" x14ac:dyDescent="0.2">
      <c r="B15" s="69" t="s">
        <v>718</v>
      </c>
      <c r="C15" s="45" t="s">
        <v>719</v>
      </c>
      <c r="D15" s="70">
        <v>0</v>
      </c>
      <c r="E15" s="70">
        <v>0</v>
      </c>
      <c r="F15" s="70">
        <v>0</v>
      </c>
      <c r="G15" s="70">
        <v>0</v>
      </c>
      <c r="H15" s="70">
        <f>+D15+E15+F15-G15</f>
        <v>0</v>
      </c>
      <c r="I15" s="70">
        <v>0</v>
      </c>
      <c r="J15" s="71">
        <v>0</v>
      </c>
      <c r="K15" s="70">
        <f>+I15+J15</f>
        <v>0</v>
      </c>
      <c r="L15" s="70">
        <f>+H15-K15</f>
        <v>0</v>
      </c>
      <c r="M15" s="110">
        <v>1352221.73</v>
      </c>
      <c r="N15" s="68">
        <f>+K15-M15</f>
        <v>-1352221.73</v>
      </c>
      <c r="O15" s="68"/>
      <c r="P15" s="80"/>
    </row>
    <row r="16" spans="2:16" s="63" customFormat="1" ht="15" customHeight="1" x14ac:dyDescent="0.2">
      <c r="B16" s="69" t="s">
        <v>720</v>
      </c>
      <c r="C16" s="45" t="s">
        <v>721</v>
      </c>
      <c r="D16" s="70">
        <f>+'[1]Programa II-Caminos'!$D$17</f>
        <v>562638.95582777425</v>
      </c>
      <c r="E16" s="70">
        <v>0</v>
      </c>
      <c r="F16" s="70">
        <v>0</v>
      </c>
      <c r="G16" s="70">
        <v>0</v>
      </c>
      <c r="H16" s="70">
        <f>+D16+E16+F16-G16</f>
        <v>562638.95582777425</v>
      </c>
      <c r="I16" s="70">
        <v>0</v>
      </c>
      <c r="J16" s="71">
        <v>0</v>
      </c>
      <c r="K16" s="70">
        <f>+I16+J16</f>
        <v>0</v>
      </c>
      <c r="L16" s="70">
        <f>+H16-K16</f>
        <v>562638.95582777425</v>
      </c>
      <c r="M16" s="110">
        <v>0</v>
      </c>
      <c r="N16" s="68">
        <f>+K16-M16</f>
        <v>0</v>
      </c>
      <c r="O16" s="68"/>
      <c r="P16" s="80"/>
    </row>
    <row r="17" spans="2:16" s="63" customFormat="1" ht="15" customHeight="1" x14ac:dyDescent="0.2">
      <c r="B17" s="65" t="s">
        <v>722</v>
      </c>
      <c r="C17" s="66" t="s">
        <v>723</v>
      </c>
      <c r="D17" s="67">
        <f>SUM(D18:D19)</f>
        <v>658287.60464999999</v>
      </c>
      <c r="E17" s="67">
        <f t="shared" ref="E17:L17" si="4">SUM(E18:E19)</f>
        <v>0</v>
      </c>
      <c r="F17" s="67">
        <f t="shared" si="4"/>
        <v>0</v>
      </c>
      <c r="G17" s="67">
        <f t="shared" si="4"/>
        <v>0</v>
      </c>
      <c r="H17" s="67">
        <f t="shared" si="4"/>
        <v>658287.60464999999</v>
      </c>
      <c r="I17" s="67">
        <f>SUM(I18:I19)</f>
        <v>0</v>
      </c>
      <c r="J17" s="30">
        <f t="shared" si="4"/>
        <v>66349.919999999998</v>
      </c>
      <c r="K17" s="67">
        <f t="shared" si="4"/>
        <v>66349.919999999998</v>
      </c>
      <c r="L17" s="67">
        <f t="shared" si="4"/>
        <v>591937.68464999995</v>
      </c>
      <c r="M17" s="110"/>
      <c r="N17" s="68"/>
      <c r="O17" s="68"/>
      <c r="P17" s="80"/>
    </row>
    <row r="18" spans="2:16" s="63" customFormat="1" ht="15" customHeight="1" x14ac:dyDescent="0.2">
      <c r="B18" s="69" t="s">
        <v>724</v>
      </c>
      <c r="C18" s="45" t="s">
        <v>725</v>
      </c>
      <c r="D18" s="70">
        <f>+'[1]Programa II-Caminos'!$D$19</f>
        <v>624529.26595000003</v>
      </c>
      <c r="E18" s="70">
        <v>0</v>
      </c>
      <c r="F18" s="70">
        <v>0</v>
      </c>
      <c r="G18" s="70">
        <v>0</v>
      </c>
      <c r="H18" s="70">
        <f>+D18+E18+F18-G18</f>
        <v>624529.26595000003</v>
      </c>
      <c r="I18" s="70">
        <v>0</v>
      </c>
      <c r="J18" s="71">
        <f>+'[9]I TRIM 2020'!$E$421</f>
        <v>63105.05</v>
      </c>
      <c r="K18" s="70">
        <f>+I18+J18</f>
        <v>63105.05</v>
      </c>
      <c r="L18" s="70">
        <f>+H18-K18</f>
        <v>561424.21594999998</v>
      </c>
      <c r="M18" s="110">
        <v>63105.05</v>
      </c>
      <c r="N18" s="68">
        <f>+K18-M18</f>
        <v>0</v>
      </c>
      <c r="O18" s="68"/>
      <c r="P18" s="80"/>
    </row>
    <row r="19" spans="2:16" s="63" customFormat="1" ht="15" customHeight="1" x14ac:dyDescent="0.2">
      <c r="B19" s="69" t="s">
        <v>726</v>
      </c>
      <c r="C19" s="45" t="s">
        <v>727</v>
      </c>
      <c r="D19" s="70">
        <f>+'[1]Programa II-Caminos'!$D$20</f>
        <v>33758.3387</v>
      </c>
      <c r="E19" s="70">
        <v>0</v>
      </c>
      <c r="F19" s="70">
        <v>0</v>
      </c>
      <c r="G19" s="70">
        <v>0</v>
      </c>
      <c r="H19" s="70">
        <f>+D19+E19+F19-G19</f>
        <v>33758.3387</v>
      </c>
      <c r="I19" s="70">
        <v>0</v>
      </c>
      <c r="J19" s="71">
        <f>+'[9]I TRIM 2020'!$E$431</f>
        <v>3244.87</v>
      </c>
      <c r="K19" s="70">
        <f>+I19+J19</f>
        <v>3244.87</v>
      </c>
      <c r="L19" s="70">
        <f>+H19-K19</f>
        <v>30513.468700000001</v>
      </c>
      <c r="M19" s="110">
        <v>3244.87</v>
      </c>
      <c r="N19" s="68">
        <f>+K19-M19</f>
        <v>0</v>
      </c>
      <c r="O19" s="68"/>
      <c r="P19" s="80"/>
    </row>
    <row r="20" spans="2:16" s="63" customFormat="1" ht="15" customHeight="1" x14ac:dyDescent="0.2">
      <c r="B20" s="65" t="s">
        <v>728</v>
      </c>
      <c r="C20" s="66" t="s">
        <v>729</v>
      </c>
      <c r="D20" s="67">
        <f>SUM(D21:D23)</f>
        <v>646809.76949199999</v>
      </c>
      <c r="E20" s="67">
        <f t="shared" ref="E20:L20" si="5">SUM(E21:E23)</f>
        <v>0</v>
      </c>
      <c r="F20" s="67">
        <f t="shared" si="5"/>
        <v>0</v>
      </c>
      <c r="G20" s="67">
        <f t="shared" si="5"/>
        <v>0</v>
      </c>
      <c r="H20" s="67">
        <f t="shared" si="5"/>
        <v>646809.76949199999</v>
      </c>
      <c r="I20" s="67">
        <f>SUM(I21:I23)</f>
        <v>0</v>
      </c>
      <c r="J20" s="30">
        <f t="shared" si="5"/>
        <v>64780.539999999994</v>
      </c>
      <c r="K20" s="67">
        <f t="shared" si="5"/>
        <v>64780.539999999994</v>
      </c>
      <c r="L20" s="67">
        <f t="shared" si="5"/>
        <v>582029.22949200007</v>
      </c>
      <c r="M20" s="110"/>
      <c r="N20" s="68"/>
      <c r="O20" s="68"/>
      <c r="P20" s="80"/>
    </row>
    <row r="21" spans="2:16" s="63" customFormat="1" ht="15" customHeight="1" x14ac:dyDescent="0.2">
      <c r="B21" s="69" t="s">
        <v>903</v>
      </c>
      <c r="C21" s="45" t="s">
        <v>904</v>
      </c>
      <c r="D21" s="70">
        <f>+'[1]Programa II-Caminos'!$D$22</f>
        <v>342984.72119200003</v>
      </c>
      <c r="E21" s="70">
        <v>0</v>
      </c>
      <c r="F21" s="70">
        <v>0</v>
      </c>
      <c r="G21" s="70">
        <v>0</v>
      </c>
      <c r="H21" s="70">
        <f>+D21+E21+F21-G21</f>
        <v>342984.72119200003</v>
      </c>
      <c r="I21" s="70">
        <v>0</v>
      </c>
      <c r="J21" s="71">
        <f>+'[9]I TRIM 2020'!$E$441</f>
        <v>35577.269999999997</v>
      </c>
      <c r="K21" s="70">
        <f>+I21+J21</f>
        <v>35577.269999999997</v>
      </c>
      <c r="L21" s="70">
        <f>+H21-K21</f>
        <v>307407.45119200001</v>
      </c>
      <c r="M21" s="110">
        <v>35577.269999999997</v>
      </c>
      <c r="N21" s="68">
        <f>+K21-M21</f>
        <v>0</v>
      </c>
      <c r="O21" s="68"/>
      <c r="P21" s="80"/>
    </row>
    <row r="22" spans="2:16" s="63" customFormat="1" ht="15" customHeight="1" x14ac:dyDescent="0.2">
      <c r="B22" s="69" t="s">
        <v>730</v>
      </c>
      <c r="C22" s="45" t="s">
        <v>731</v>
      </c>
      <c r="D22" s="70">
        <f>+'[1]Programa II-Caminos'!$D$23</f>
        <v>101275.01609999999</v>
      </c>
      <c r="E22" s="70">
        <v>0</v>
      </c>
      <c r="F22" s="70">
        <v>0</v>
      </c>
      <c r="G22" s="70">
        <v>0</v>
      </c>
      <c r="H22" s="70">
        <f>+D22+E22+F22-G22</f>
        <v>101275.01609999999</v>
      </c>
      <c r="I22" s="70">
        <v>0</v>
      </c>
      <c r="J22" s="71">
        <f>+'[9]I TRIM 2020'!$E$451</f>
        <v>9734.43</v>
      </c>
      <c r="K22" s="70">
        <f>+I22+J22</f>
        <v>9734.43</v>
      </c>
      <c r="L22" s="70">
        <f>+H22-K22</f>
        <v>91540.586099999986</v>
      </c>
      <c r="M22" s="110">
        <v>9734.43</v>
      </c>
      <c r="N22" s="68">
        <f>+K22-M22</f>
        <v>0</v>
      </c>
      <c r="O22" s="68"/>
      <c r="P22" s="80"/>
    </row>
    <row r="23" spans="2:16" s="63" customFormat="1" ht="15" customHeight="1" x14ac:dyDescent="0.2">
      <c r="B23" s="69" t="s">
        <v>732</v>
      </c>
      <c r="C23" s="45" t="s">
        <v>733</v>
      </c>
      <c r="D23" s="70">
        <f>+'[1]Programa II-Caminos'!$D$24</f>
        <v>202550.03219999999</v>
      </c>
      <c r="E23" s="70">
        <v>0</v>
      </c>
      <c r="F23" s="70">
        <v>0</v>
      </c>
      <c r="G23" s="70">
        <v>0</v>
      </c>
      <c r="H23" s="70">
        <f>+D23+E23+F23-G23</f>
        <v>202550.03219999999</v>
      </c>
      <c r="I23" s="70">
        <v>0</v>
      </c>
      <c r="J23" s="71">
        <f>+'[9]I TRIM 2020'!$E$461</f>
        <v>19468.84</v>
      </c>
      <c r="K23" s="70">
        <f>+I23+J23</f>
        <v>19468.84</v>
      </c>
      <c r="L23" s="70">
        <f>+H23-K23</f>
        <v>183081.19219999999</v>
      </c>
      <c r="M23" s="110">
        <v>19468.84</v>
      </c>
      <c r="N23" s="68">
        <f>+K23-M23</f>
        <v>0</v>
      </c>
      <c r="O23" s="68"/>
      <c r="P23" s="80"/>
    </row>
    <row r="24" spans="2:16" s="63" customFormat="1" ht="15" customHeight="1" x14ac:dyDescent="0.2">
      <c r="B24" s="65" t="s">
        <v>734</v>
      </c>
      <c r="C24" s="66" t="s">
        <v>735</v>
      </c>
      <c r="D24" s="67">
        <f t="shared" ref="D24:L24" si="6">+D25+D27+D30+D34+D39+D41+D43+D48+D50</f>
        <v>4320066.71</v>
      </c>
      <c r="E24" s="67">
        <f t="shared" si="6"/>
        <v>0</v>
      </c>
      <c r="F24" s="67">
        <f t="shared" si="6"/>
        <v>0</v>
      </c>
      <c r="G24" s="67">
        <f t="shared" si="6"/>
        <v>0</v>
      </c>
      <c r="H24" s="67">
        <f t="shared" si="6"/>
        <v>4320066.71</v>
      </c>
      <c r="I24" s="67">
        <f>+I25+I27+I30+I34+I39+I41+I43+I48+I50</f>
        <v>0</v>
      </c>
      <c r="J24" s="30">
        <f t="shared" si="6"/>
        <v>248591.15000000002</v>
      </c>
      <c r="K24" s="67">
        <f t="shared" si="6"/>
        <v>248591.15000000002</v>
      </c>
      <c r="L24" s="67">
        <f t="shared" si="6"/>
        <v>4071475.56</v>
      </c>
      <c r="M24" s="110"/>
      <c r="N24" s="68"/>
      <c r="O24" s="68"/>
      <c r="P24" s="80"/>
    </row>
    <row r="25" spans="2:16" s="63" customFormat="1" ht="15" hidden="1" customHeight="1" x14ac:dyDescent="0.2">
      <c r="B25" s="65" t="s">
        <v>736</v>
      </c>
      <c r="C25" s="66" t="s">
        <v>291</v>
      </c>
      <c r="D25" s="67">
        <f t="shared" ref="D25:J25" si="7">+D26</f>
        <v>0</v>
      </c>
      <c r="E25" s="67">
        <f t="shared" si="7"/>
        <v>0</v>
      </c>
      <c r="F25" s="67">
        <f t="shared" si="7"/>
        <v>0</v>
      </c>
      <c r="G25" s="67">
        <f t="shared" si="7"/>
        <v>0</v>
      </c>
      <c r="H25" s="67">
        <f t="shared" si="7"/>
        <v>0</v>
      </c>
      <c r="I25" s="67">
        <f t="shared" si="7"/>
        <v>0</v>
      </c>
      <c r="J25" s="67">
        <f t="shared" si="7"/>
        <v>0</v>
      </c>
      <c r="K25" s="67">
        <f>+I25+J25</f>
        <v>0</v>
      </c>
      <c r="L25" s="67">
        <f>+H25-K25</f>
        <v>0</v>
      </c>
      <c r="N25" s="68"/>
      <c r="O25" s="68"/>
      <c r="P25" s="80"/>
    </row>
    <row r="26" spans="2:16" s="63" customFormat="1" ht="15" hidden="1" customHeight="1" x14ac:dyDescent="0.2">
      <c r="B26" s="69" t="s">
        <v>737</v>
      </c>
      <c r="C26" s="45" t="s">
        <v>738</v>
      </c>
      <c r="D26" s="70">
        <v>0</v>
      </c>
      <c r="E26" s="70">
        <v>0</v>
      </c>
      <c r="F26" s="70">
        <v>0</v>
      </c>
      <c r="G26" s="70">
        <v>0</v>
      </c>
      <c r="H26" s="70">
        <f>+D26+E26+F26-G26</f>
        <v>0</v>
      </c>
      <c r="I26" s="70">
        <v>0</v>
      </c>
      <c r="J26" s="70">
        <v>0</v>
      </c>
      <c r="K26" s="70">
        <f>+I26+J26</f>
        <v>0</v>
      </c>
      <c r="L26" s="70">
        <f>+H26-K26</f>
        <v>0</v>
      </c>
      <c r="N26" s="68"/>
      <c r="O26" s="68"/>
      <c r="P26" s="80"/>
    </row>
    <row r="27" spans="2:16" ht="15" hidden="1" customHeight="1" x14ac:dyDescent="0.2">
      <c r="B27" s="15" t="s">
        <v>739</v>
      </c>
      <c r="C27" s="16" t="s">
        <v>740</v>
      </c>
      <c r="D27" s="67">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M27" s="14"/>
      <c r="N27" s="34"/>
      <c r="O27" s="34"/>
      <c r="P27" s="46"/>
    </row>
    <row r="28" spans="2:16" s="63" customFormat="1" ht="15" hidden="1" customHeight="1" x14ac:dyDescent="0.2">
      <c r="B28" s="69" t="s">
        <v>741</v>
      </c>
      <c r="C28" s="45" t="s">
        <v>742</v>
      </c>
      <c r="D28" s="70">
        <v>0</v>
      </c>
      <c r="E28" s="70">
        <v>0</v>
      </c>
      <c r="F28" s="70">
        <v>0</v>
      </c>
      <c r="G28" s="70">
        <v>0</v>
      </c>
      <c r="H28" s="70">
        <f>+D28+E28+F28-G28</f>
        <v>0</v>
      </c>
      <c r="I28" s="70">
        <v>0</v>
      </c>
      <c r="J28" s="70">
        <f>+'[21]Programa II (Caminos)'!$F$323</f>
        <v>0</v>
      </c>
      <c r="K28" s="70">
        <f>+I28+J28</f>
        <v>0</v>
      </c>
      <c r="L28" s="70">
        <f>+H28-K28</f>
        <v>0</v>
      </c>
      <c r="N28" s="68"/>
      <c r="O28" s="68"/>
      <c r="P28" s="80"/>
    </row>
    <row r="29" spans="2:16" s="63" customFormat="1" ht="15" hidden="1" customHeight="1" x14ac:dyDescent="0.2">
      <c r="B29" s="69" t="s">
        <v>743</v>
      </c>
      <c r="C29" s="45" t="s">
        <v>744</v>
      </c>
      <c r="D29" s="70">
        <v>0</v>
      </c>
      <c r="E29" s="70">
        <v>0</v>
      </c>
      <c r="F29" s="70">
        <v>0</v>
      </c>
      <c r="G29" s="70">
        <v>0</v>
      </c>
      <c r="H29" s="70">
        <f>+D29+E29+F29-G29</f>
        <v>0</v>
      </c>
      <c r="I29" s="70">
        <v>0</v>
      </c>
      <c r="J29" s="70">
        <f>+'[21]Programa II (Caminos)'!$F$338</f>
        <v>0</v>
      </c>
      <c r="K29" s="70">
        <f>+I29+J29</f>
        <v>0</v>
      </c>
      <c r="L29" s="70">
        <f>+H29-K29</f>
        <v>0</v>
      </c>
      <c r="N29" s="68"/>
      <c r="O29" s="68"/>
      <c r="P29" s="80"/>
    </row>
    <row r="30" spans="2:16" s="63" customFormat="1" ht="15" hidden="1" customHeight="1" x14ac:dyDescent="0.2">
      <c r="B30" s="65" t="s">
        <v>745</v>
      </c>
      <c r="C30" s="66" t="s">
        <v>746</v>
      </c>
      <c r="D30" s="67">
        <f>SUM(D31:D33)</f>
        <v>0</v>
      </c>
      <c r="E30" s="67">
        <f t="shared" ref="E30:L30" si="9">SUM(E31:E33)</f>
        <v>0</v>
      </c>
      <c r="F30" s="67">
        <f t="shared" si="9"/>
        <v>0</v>
      </c>
      <c r="G30" s="67">
        <f t="shared" si="9"/>
        <v>0</v>
      </c>
      <c r="H30" s="67">
        <f t="shared" si="9"/>
        <v>0</v>
      </c>
      <c r="I30" s="67">
        <f>SUM(I31:I33)</f>
        <v>0</v>
      </c>
      <c r="J30" s="30">
        <f t="shared" si="9"/>
        <v>0</v>
      </c>
      <c r="K30" s="67">
        <f t="shared" si="9"/>
        <v>0</v>
      </c>
      <c r="L30" s="67">
        <f t="shared" si="9"/>
        <v>0</v>
      </c>
      <c r="N30" s="68"/>
      <c r="O30" s="68"/>
      <c r="P30" s="80"/>
    </row>
    <row r="31" spans="2:16" s="63" customFormat="1" ht="15" hidden="1" customHeight="1" x14ac:dyDescent="0.2">
      <c r="B31" s="69" t="s">
        <v>747</v>
      </c>
      <c r="C31" s="45" t="s">
        <v>748</v>
      </c>
      <c r="D31" s="70">
        <v>0</v>
      </c>
      <c r="E31" s="70">
        <v>0</v>
      </c>
      <c r="F31" s="70">
        <v>0</v>
      </c>
      <c r="G31" s="70">
        <v>0</v>
      </c>
      <c r="H31" s="70">
        <f>+D31+E31+F31-G31</f>
        <v>0</v>
      </c>
      <c r="I31" s="70">
        <v>0</v>
      </c>
      <c r="J31" s="70">
        <v>0</v>
      </c>
      <c r="K31" s="70">
        <f>+I31+J31</f>
        <v>0</v>
      </c>
      <c r="L31" s="70">
        <f>+H31-K31</f>
        <v>0</v>
      </c>
      <c r="N31" s="68"/>
      <c r="O31" s="68"/>
      <c r="P31" s="80"/>
    </row>
    <row r="32" spans="2:16" s="63" customFormat="1" ht="15" hidden="1" customHeight="1" x14ac:dyDescent="0.2">
      <c r="B32" s="69" t="s">
        <v>749</v>
      </c>
      <c r="C32" s="45" t="s">
        <v>750</v>
      </c>
      <c r="D32" s="70">
        <v>0</v>
      </c>
      <c r="E32" s="70">
        <v>0</v>
      </c>
      <c r="F32" s="70">
        <v>0</v>
      </c>
      <c r="G32" s="70">
        <v>0</v>
      </c>
      <c r="H32" s="70">
        <f>+D32+E32+F32-G32</f>
        <v>0</v>
      </c>
      <c r="I32" s="70">
        <v>0</v>
      </c>
      <c r="J32" s="70">
        <v>0</v>
      </c>
      <c r="K32" s="70">
        <f>+I32+J32</f>
        <v>0</v>
      </c>
      <c r="L32" s="70">
        <f>+H32-K32</f>
        <v>0</v>
      </c>
      <c r="N32" s="68"/>
      <c r="O32" s="68"/>
      <c r="P32" s="80"/>
    </row>
    <row r="33" spans="2:16" s="63" customFormat="1" ht="15" hidden="1" customHeight="1" x14ac:dyDescent="0.2">
      <c r="B33" s="69" t="s">
        <v>751</v>
      </c>
      <c r="C33" s="45" t="s">
        <v>752</v>
      </c>
      <c r="D33" s="70">
        <v>0</v>
      </c>
      <c r="E33" s="70">
        <v>0</v>
      </c>
      <c r="F33" s="70">
        <v>0</v>
      </c>
      <c r="G33" s="70">
        <v>0</v>
      </c>
      <c r="H33" s="70">
        <f>+D33+E33+F33-G33</f>
        <v>0</v>
      </c>
      <c r="I33" s="70">
        <f>+'[20]EGRESOS-CAMINOS'!$K$33</f>
        <v>0</v>
      </c>
      <c r="J33" s="71">
        <v>0</v>
      </c>
      <c r="K33" s="70">
        <f>+I33+J33</f>
        <v>0</v>
      </c>
      <c r="L33" s="70">
        <f>+H33-K33</f>
        <v>0</v>
      </c>
      <c r="N33" s="68"/>
      <c r="O33" s="68"/>
      <c r="P33" s="80"/>
    </row>
    <row r="34" spans="2:16" s="63" customFormat="1" ht="15" customHeight="1" x14ac:dyDescent="0.2">
      <c r="B34" s="65" t="s">
        <v>753</v>
      </c>
      <c r="C34" s="66" t="s">
        <v>754</v>
      </c>
      <c r="D34" s="67">
        <f>SUM(D35:D38)</f>
        <v>1600000</v>
      </c>
      <c r="E34" s="67">
        <f t="shared" ref="E34:L34" si="10">SUM(E35:E38)</f>
        <v>0</v>
      </c>
      <c r="F34" s="67">
        <f t="shared" si="10"/>
        <v>0</v>
      </c>
      <c r="G34" s="67">
        <f t="shared" si="10"/>
        <v>0</v>
      </c>
      <c r="H34" s="67">
        <f t="shared" si="10"/>
        <v>1600000</v>
      </c>
      <c r="I34" s="67">
        <f>SUM(I35:I38)</f>
        <v>0</v>
      </c>
      <c r="J34" s="30">
        <f t="shared" si="10"/>
        <v>40000</v>
      </c>
      <c r="K34" s="67">
        <f t="shared" si="10"/>
        <v>40000</v>
      </c>
      <c r="L34" s="67">
        <f t="shared" si="10"/>
        <v>1560000</v>
      </c>
      <c r="M34" s="110"/>
      <c r="N34" s="68"/>
      <c r="O34" s="68"/>
      <c r="P34" s="80"/>
    </row>
    <row r="35" spans="2:16" s="63" customFormat="1" ht="15" customHeight="1" x14ac:dyDescent="0.2">
      <c r="B35" s="69" t="s">
        <v>755</v>
      </c>
      <c r="C35" s="45" t="s">
        <v>756</v>
      </c>
      <c r="D35" s="70">
        <f>+'[1]Programa II-Caminos'!$D$36</f>
        <v>300000</v>
      </c>
      <c r="E35" s="70">
        <v>0</v>
      </c>
      <c r="F35" s="70">
        <v>0</v>
      </c>
      <c r="G35" s="70">
        <v>0</v>
      </c>
      <c r="H35" s="70">
        <f>+D35+E35+F35-G35</f>
        <v>300000</v>
      </c>
      <c r="I35" s="70">
        <v>0</v>
      </c>
      <c r="J35" s="71">
        <v>0</v>
      </c>
      <c r="K35" s="70">
        <f>+I35+J35</f>
        <v>0</v>
      </c>
      <c r="L35" s="70">
        <f>+H35-K35</f>
        <v>300000</v>
      </c>
      <c r="M35" s="110">
        <v>0</v>
      </c>
      <c r="N35" s="68">
        <f>+K35-M35</f>
        <v>0</v>
      </c>
      <c r="O35" s="68"/>
      <c r="P35" s="80"/>
    </row>
    <row r="36" spans="2:16" s="63" customFormat="1" ht="15" hidden="1" customHeight="1" x14ac:dyDescent="0.2">
      <c r="B36" s="69" t="s">
        <v>879</v>
      </c>
      <c r="C36" s="45" t="s">
        <v>880</v>
      </c>
      <c r="D36" s="70">
        <v>0</v>
      </c>
      <c r="E36" s="70">
        <v>0</v>
      </c>
      <c r="F36" s="70">
        <v>0</v>
      </c>
      <c r="G36" s="70">
        <v>0</v>
      </c>
      <c r="H36" s="70">
        <f>+D36+E36+F36-G36</f>
        <v>0</v>
      </c>
      <c r="I36" s="70">
        <v>0</v>
      </c>
      <c r="J36" s="70">
        <v>0</v>
      </c>
      <c r="K36" s="70">
        <f>+I36+J36</f>
        <v>0</v>
      </c>
      <c r="L36" s="70">
        <f>+H36-K36</f>
        <v>0</v>
      </c>
      <c r="N36" s="68"/>
      <c r="O36" s="68"/>
      <c r="P36" s="80"/>
    </row>
    <row r="37" spans="2:16" s="63" customFormat="1" ht="15" customHeight="1" x14ac:dyDescent="0.2">
      <c r="B37" s="69" t="s">
        <v>924</v>
      </c>
      <c r="C37" s="45" t="s">
        <v>925</v>
      </c>
      <c r="D37" s="70">
        <f>+'[1]Programa II-Caminos'!$D$37</f>
        <v>1000000</v>
      </c>
      <c r="E37" s="70">
        <v>0</v>
      </c>
      <c r="F37" s="70">
        <v>0</v>
      </c>
      <c r="G37" s="70">
        <v>0</v>
      </c>
      <c r="H37" s="70">
        <f>+D37+E37+F37-G37</f>
        <v>1000000</v>
      </c>
      <c r="I37" s="70">
        <v>0</v>
      </c>
      <c r="J37" s="71">
        <f>+'[9]I TRIM 2020'!$E$470</f>
        <v>40000</v>
      </c>
      <c r="K37" s="70">
        <f>+I37+J37</f>
        <v>40000</v>
      </c>
      <c r="L37" s="70">
        <f>+H37-K37</f>
        <v>960000</v>
      </c>
      <c r="M37" s="110">
        <v>40000</v>
      </c>
      <c r="N37" s="68">
        <f>+K37-M37</f>
        <v>0</v>
      </c>
      <c r="O37" s="68"/>
      <c r="P37" s="80"/>
    </row>
    <row r="38" spans="2:16" s="63" customFormat="1" ht="15" customHeight="1" x14ac:dyDescent="0.2">
      <c r="B38" s="69" t="s">
        <v>757</v>
      </c>
      <c r="C38" s="45" t="s">
        <v>758</v>
      </c>
      <c r="D38" s="70">
        <f>+'[1]Programa II-Caminos'!$D$38</f>
        <v>300000</v>
      </c>
      <c r="E38" s="70">
        <v>0</v>
      </c>
      <c r="F38" s="70">
        <v>0</v>
      </c>
      <c r="G38" s="70">
        <v>0</v>
      </c>
      <c r="H38" s="70">
        <f>+D38+E38+F38-G38</f>
        <v>300000</v>
      </c>
      <c r="I38" s="70">
        <v>0</v>
      </c>
      <c r="J38" s="71">
        <v>0</v>
      </c>
      <c r="K38" s="70">
        <f>+I38+J38</f>
        <v>0</v>
      </c>
      <c r="L38" s="70">
        <f>+H38-K38</f>
        <v>300000</v>
      </c>
      <c r="M38" s="110">
        <v>0</v>
      </c>
      <c r="N38" s="68">
        <f>+K38-M38</f>
        <v>0</v>
      </c>
      <c r="O38" s="68"/>
      <c r="P38" s="80"/>
    </row>
    <row r="39" spans="2:16" s="63" customFormat="1" ht="15" customHeight="1" x14ac:dyDescent="0.2">
      <c r="B39" s="65" t="s">
        <v>759</v>
      </c>
      <c r="C39" s="66" t="s">
        <v>760</v>
      </c>
      <c r="D39" s="67">
        <f t="shared" ref="D39:L39" si="11">+D40</f>
        <v>270066.71000000002</v>
      </c>
      <c r="E39" s="67">
        <f t="shared" si="11"/>
        <v>0</v>
      </c>
      <c r="F39" s="67">
        <f t="shared" si="11"/>
        <v>0</v>
      </c>
      <c r="G39" s="67">
        <f t="shared" si="11"/>
        <v>0</v>
      </c>
      <c r="H39" s="67">
        <f t="shared" si="11"/>
        <v>270066.71000000002</v>
      </c>
      <c r="I39" s="67">
        <f t="shared" si="11"/>
        <v>0</v>
      </c>
      <c r="J39" s="30">
        <f t="shared" si="11"/>
        <v>208591.15000000002</v>
      </c>
      <c r="K39" s="67">
        <f t="shared" si="11"/>
        <v>208591.15000000002</v>
      </c>
      <c r="L39" s="67">
        <f t="shared" si="11"/>
        <v>61475.56</v>
      </c>
      <c r="M39" s="110"/>
      <c r="N39" s="68"/>
      <c r="O39" s="68"/>
      <c r="P39" s="80"/>
    </row>
    <row r="40" spans="2:16" s="63" customFormat="1" ht="15" customHeight="1" x14ac:dyDescent="0.2">
      <c r="B40" s="69" t="s">
        <v>761</v>
      </c>
      <c r="C40" s="45" t="s">
        <v>762</v>
      </c>
      <c r="D40" s="70">
        <f>+'[1]Programa II-Caminos'!$D$40</f>
        <v>270066.71000000002</v>
      </c>
      <c r="E40" s="70">
        <v>0</v>
      </c>
      <c r="F40" s="70">
        <v>0</v>
      </c>
      <c r="G40" s="70">
        <v>0</v>
      </c>
      <c r="H40" s="70">
        <f>+D40+E40+F40-G40</f>
        <v>270066.71000000002</v>
      </c>
      <c r="I40" s="70">
        <v>0</v>
      </c>
      <c r="J40" s="71">
        <f>+'[9]I TRIM 2020'!$E$480</f>
        <v>208591.15000000002</v>
      </c>
      <c r="K40" s="70">
        <f>+I40+J40</f>
        <v>208591.15000000002</v>
      </c>
      <c r="L40" s="70">
        <f>+H40-K40</f>
        <v>61475.56</v>
      </c>
      <c r="M40" s="110">
        <v>208591.15000000002</v>
      </c>
      <c r="N40" s="68">
        <f>+K40-M40</f>
        <v>0</v>
      </c>
      <c r="O40" s="68"/>
      <c r="P40" s="80"/>
    </row>
    <row r="41" spans="2:16" ht="15" hidden="1" customHeight="1" x14ac:dyDescent="0.2">
      <c r="B41" s="15" t="s">
        <v>763</v>
      </c>
      <c r="C41" s="16" t="s">
        <v>764</v>
      </c>
      <c r="D41" s="6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14"/>
      <c r="N41" s="34"/>
      <c r="O41" s="34"/>
      <c r="P41" s="46"/>
    </row>
    <row r="42" spans="2:16" s="63" customFormat="1" ht="15" hidden="1" customHeight="1" x14ac:dyDescent="0.2">
      <c r="B42" s="69" t="s">
        <v>765</v>
      </c>
      <c r="C42" s="45" t="s">
        <v>766</v>
      </c>
      <c r="D42" s="70">
        <v>0</v>
      </c>
      <c r="E42" s="70">
        <v>0</v>
      </c>
      <c r="F42" s="70">
        <v>0</v>
      </c>
      <c r="G42" s="70">
        <v>0</v>
      </c>
      <c r="H42" s="70">
        <f>+D42+E42+F42-G42</f>
        <v>0</v>
      </c>
      <c r="I42" s="70">
        <v>0</v>
      </c>
      <c r="J42" s="70">
        <v>0</v>
      </c>
      <c r="K42" s="70">
        <f>+I42+J42</f>
        <v>0</v>
      </c>
      <c r="L42" s="70">
        <f>+H42-K42</f>
        <v>0</v>
      </c>
      <c r="N42" s="68"/>
      <c r="O42" s="68"/>
      <c r="P42" s="80"/>
    </row>
    <row r="43" spans="2:16" s="63" customFormat="1" ht="15" customHeight="1" x14ac:dyDescent="0.2">
      <c r="B43" s="65" t="s">
        <v>767</v>
      </c>
      <c r="C43" s="66" t="s">
        <v>768</v>
      </c>
      <c r="D43" s="67">
        <f t="shared" ref="D43:L43" si="13">SUM(D44:D47)</f>
        <v>1950000</v>
      </c>
      <c r="E43" s="67">
        <f t="shared" si="13"/>
        <v>0</v>
      </c>
      <c r="F43" s="67">
        <f t="shared" si="13"/>
        <v>0</v>
      </c>
      <c r="G43" s="67">
        <f t="shared" si="13"/>
        <v>0</v>
      </c>
      <c r="H43" s="67">
        <f t="shared" si="13"/>
        <v>1950000</v>
      </c>
      <c r="I43" s="67">
        <f t="shared" si="13"/>
        <v>0</v>
      </c>
      <c r="J43" s="30">
        <f t="shared" si="13"/>
        <v>0</v>
      </c>
      <c r="K43" s="67">
        <f t="shared" si="13"/>
        <v>0</v>
      </c>
      <c r="L43" s="67">
        <f t="shared" si="13"/>
        <v>1950000</v>
      </c>
      <c r="M43" s="110"/>
      <c r="N43" s="68"/>
      <c r="O43" s="68"/>
      <c r="P43" s="80"/>
    </row>
    <row r="44" spans="2:16" s="63" customFormat="1" ht="15" customHeight="1" x14ac:dyDescent="0.2">
      <c r="B44" s="69" t="s">
        <v>897</v>
      </c>
      <c r="C44" s="45" t="s">
        <v>898</v>
      </c>
      <c r="D44" s="70">
        <f>+'[1]Programa II-Caminos'!$D$44</f>
        <v>1000000</v>
      </c>
      <c r="E44" s="70">
        <v>0</v>
      </c>
      <c r="F44" s="70">
        <v>0</v>
      </c>
      <c r="G44" s="70">
        <v>0</v>
      </c>
      <c r="H44" s="70">
        <f>+D44+E44+F44-G44</f>
        <v>1000000</v>
      </c>
      <c r="I44" s="70">
        <v>0</v>
      </c>
      <c r="J44" s="71">
        <v>0</v>
      </c>
      <c r="K44" s="70">
        <f t="shared" ref="K44:K52" si="14">+I44+J44</f>
        <v>0</v>
      </c>
      <c r="L44" s="70">
        <f t="shared" ref="L44:L52" si="15">+H44-K44</f>
        <v>1000000</v>
      </c>
      <c r="M44" s="110"/>
      <c r="N44" s="68">
        <f>+K44-M44</f>
        <v>0</v>
      </c>
      <c r="O44" s="68"/>
      <c r="P44" s="80"/>
    </row>
    <row r="45" spans="2:16" s="63" customFormat="1" ht="15" customHeight="1" x14ac:dyDescent="0.2">
      <c r="B45" s="69" t="s">
        <v>926</v>
      </c>
      <c r="C45" s="45" t="s">
        <v>927</v>
      </c>
      <c r="D45" s="70">
        <f>+'[1]Programa II-Caminos'!$D$45</f>
        <v>350000</v>
      </c>
      <c r="E45" s="70">
        <v>0</v>
      </c>
      <c r="F45" s="70">
        <v>0</v>
      </c>
      <c r="G45" s="70">
        <v>0</v>
      </c>
      <c r="H45" s="70">
        <f>+D45+E45+F45-G45</f>
        <v>350000</v>
      </c>
      <c r="I45" s="70">
        <v>0</v>
      </c>
      <c r="J45" s="71">
        <v>0</v>
      </c>
      <c r="K45" s="70">
        <v>0</v>
      </c>
      <c r="L45" s="70">
        <f t="shared" si="15"/>
        <v>350000</v>
      </c>
      <c r="M45" s="110"/>
      <c r="N45" s="68">
        <f>+K45-M45</f>
        <v>0</v>
      </c>
      <c r="O45" s="68"/>
      <c r="P45" s="80"/>
    </row>
    <row r="46" spans="2:16" s="63" customFormat="1" ht="15" customHeight="1" x14ac:dyDescent="0.2">
      <c r="B46" s="69" t="s">
        <v>769</v>
      </c>
      <c r="C46" s="45" t="s">
        <v>770</v>
      </c>
      <c r="D46" s="70">
        <f>+'[1]Programa II-Caminos'!$D$46</f>
        <v>600000</v>
      </c>
      <c r="E46" s="70">
        <v>0</v>
      </c>
      <c r="F46" s="70">
        <v>0</v>
      </c>
      <c r="G46" s="70">
        <v>0</v>
      </c>
      <c r="H46" s="70">
        <f>+D46+E46+F46-G46</f>
        <v>600000</v>
      </c>
      <c r="I46" s="70">
        <v>0</v>
      </c>
      <c r="J46" s="71">
        <v>0</v>
      </c>
      <c r="K46" s="70">
        <f t="shared" si="14"/>
        <v>0</v>
      </c>
      <c r="L46" s="70">
        <f t="shared" si="15"/>
        <v>600000</v>
      </c>
      <c r="M46" s="110"/>
      <c r="N46" s="68">
        <f>+K46-M46</f>
        <v>0</v>
      </c>
      <c r="O46" s="68"/>
      <c r="P46" s="80"/>
    </row>
    <row r="47" spans="2:16" s="63" customFormat="1" ht="15" hidden="1" customHeight="1" x14ac:dyDescent="0.2">
      <c r="B47" s="69" t="s">
        <v>771</v>
      </c>
      <c r="C47" s="45" t="s">
        <v>772</v>
      </c>
      <c r="D47" s="70">
        <v>0</v>
      </c>
      <c r="E47" s="70">
        <v>0</v>
      </c>
      <c r="F47" s="70">
        <v>0</v>
      </c>
      <c r="G47" s="70">
        <v>0</v>
      </c>
      <c r="H47" s="70">
        <f>+D47+E47+F47-G47</f>
        <v>0</v>
      </c>
      <c r="I47" s="70">
        <v>0</v>
      </c>
      <c r="J47" s="70">
        <v>0</v>
      </c>
      <c r="K47" s="70">
        <f t="shared" si="14"/>
        <v>0</v>
      </c>
      <c r="L47" s="70">
        <f t="shared" si="15"/>
        <v>0</v>
      </c>
      <c r="N47" s="68"/>
      <c r="O47" s="68"/>
      <c r="P47" s="80"/>
    </row>
    <row r="48" spans="2:16" s="78" customFormat="1" ht="15" customHeight="1" x14ac:dyDescent="0.2">
      <c r="B48" s="65" t="s">
        <v>773</v>
      </c>
      <c r="C48" s="66" t="s">
        <v>774</v>
      </c>
      <c r="D48" s="67">
        <f t="shared" ref="D48:J48" si="16">+D49</f>
        <v>500000</v>
      </c>
      <c r="E48" s="67">
        <f t="shared" si="16"/>
        <v>0</v>
      </c>
      <c r="F48" s="67">
        <f t="shared" si="16"/>
        <v>0</v>
      </c>
      <c r="G48" s="67">
        <f t="shared" si="16"/>
        <v>0</v>
      </c>
      <c r="H48" s="67">
        <f t="shared" si="16"/>
        <v>500000</v>
      </c>
      <c r="I48" s="67">
        <f t="shared" si="16"/>
        <v>0</v>
      </c>
      <c r="J48" s="30">
        <f t="shared" si="16"/>
        <v>0</v>
      </c>
      <c r="K48" s="67">
        <f t="shared" si="14"/>
        <v>0</v>
      </c>
      <c r="L48" s="67">
        <f t="shared" si="15"/>
        <v>500000</v>
      </c>
      <c r="M48" s="159"/>
      <c r="N48" s="79"/>
      <c r="O48" s="79"/>
      <c r="P48" s="81"/>
    </row>
    <row r="49" spans="2:16" s="63" customFormat="1" ht="15" customHeight="1" x14ac:dyDescent="0.2">
      <c r="B49" s="69" t="s">
        <v>775</v>
      </c>
      <c r="C49" s="45" t="s">
        <v>776</v>
      </c>
      <c r="D49" s="70">
        <f>+'[1]Programa II-Caminos'!$D$49</f>
        <v>500000</v>
      </c>
      <c r="E49" s="70">
        <v>0</v>
      </c>
      <c r="F49" s="70">
        <v>0</v>
      </c>
      <c r="G49" s="70">
        <v>0</v>
      </c>
      <c r="H49" s="70">
        <f>+D49+E49+F49-G49</f>
        <v>500000</v>
      </c>
      <c r="I49" s="70">
        <v>0</v>
      </c>
      <c r="J49" s="71">
        <v>0</v>
      </c>
      <c r="K49" s="70">
        <f t="shared" si="14"/>
        <v>0</v>
      </c>
      <c r="L49" s="70">
        <f t="shared" si="15"/>
        <v>500000</v>
      </c>
      <c r="M49" s="110"/>
      <c r="N49" s="68">
        <f>+K49-M49</f>
        <v>0</v>
      </c>
      <c r="O49" s="68"/>
      <c r="P49" s="80"/>
    </row>
    <row r="50" spans="2:16" s="63" customFormat="1" ht="15" hidden="1" customHeight="1" x14ac:dyDescent="0.2">
      <c r="B50" s="65" t="s">
        <v>777</v>
      </c>
      <c r="C50" s="66" t="s">
        <v>778</v>
      </c>
      <c r="D50" s="67">
        <f>SUM(D51:D52)</f>
        <v>0</v>
      </c>
      <c r="E50" s="67">
        <f t="shared" ref="E50:J50" si="17">SUM(E51:E52)</f>
        <v>0</v>
      </c>
      <c r="F50" s="67">
        <f t="shared" si="17"/>
        <v>0</v>
      </c>
      <c r="G50" s="67">
        <f t="shared" si="17"/>
        <v>0</v>
      </c>
      <c r="H50" s="67">
        <f t="shared" si="17"/>
        <v>0</v>
      </c>
      <c r="I50" s="67">
        <f>SUM(I51:I52)</f>
        <v>0</v>
      </c>
      <c r="J50" s="67">
        <f t="shared" si="17"/>
        <v>0</v>
      </c>
      <c r="K50" s="67">
        <f t="shared" si="14"/>
        <v>0</v>
      </c>
      <c r="L50" s="67">
        <f t="shared" si="15"/>
        <v>0</v>
      </c>
      <c r="N50" s="68"/>
      <c r="O50" s="68"/>
      <c r="P50" s="80"/>
    </row>
    <row r="51" spans="2:16" s="63" customFormat="1" ht="15" hidden="1" customHeight="1" x14ac:dyDescent="0.2">
      <c r="B51" s="69" t="s">
        <v>779</v>
      </c>
      <c r="C51" s="45" t="s">
        <v>780</v>
      </c>
      <c r="D51" s="70">
        <v>0</v>
      </c>
      <c r="E51" s="70">
        <v>0</v>
      </c>
      <c r="F51" s="70">
        <v>0</v>
      </c>
      <c r="G51" s="70">
        <v>0</v>
      </c>
      <c r="H51" s="70">
        <f>+D51+E51+F51-G51</f>
        <v>0</v>
      </c>
      <c r="I51" s="70">
        <v>0</v>
      </c>
      <c r="J51" s="70">
        <v>0</v>
      </c>
      <c r="K51" s="70">
        <f t="shared" si="14"/>
        <v>0</v>
      </c>
      <c r="L51" s="70">
        <f t="shared" si="15"/>
        <v>0</v>
      </c>
      <c r="N51" s="68"/>
      <c r="O51" s="68"/>
      <c r="P51" s="80"/>
    </row>
    <row r="52" spans="2:16" s="63" customFormat="1" ht="15" hidden="1" customHeight="1" x14ac:dyDescent="0.2">
      <c r="B52" s="69" t="s">
        <v>781</v>
      </c>
      <c r="C52" s="45" t="s">
        <v>782</v>
      </c>
      <c r="D52" s="70">
        <v>0</v>
      </c>
      <c r="E52" s="70">
        <v>0</v>
      </c>
      <c r="F52" s="70">
        <v>0</v>
      </c>
      <c r="G52" s="70">
        <v>0</v>
      </c>
      <c r="H52" s="70">
        <f>+D52+E52+F52-G52</f>
        <v>0</v>
      </c>
      <c r="I52" s="70">
        <v>0</v>
      </c>
      <c r="J52" s="70"/>
      <c r="K52" s="70">
        <f t="shared" si="14"/>
        <v>0</v>
      </c>
      <c r="L52" s="70">
        <f t="shared" si="15"/>
        <v>0</v>
      </c>
      <c r="N52" s="68"/>
      <c r="O52" s="68"/>
      <c r="P52" s="80"/>
    </row>
    <row r="53" spans="2:16" s="63" customFormat="1" ht="15" customHeight="1" x14ac:dyDescent="0.2">
      <c r="B53" s="65" t="s">
        <v>783</v>
      </c>
      <c r="C53" s="66" t="s">
        <v>784</v>
      </c>
      <c r="D53" s="67">
        <f t="shared" ref="D53:L53" si="18">+D54+D58+D65+D68</f>
        <v>5282908.33</v>
      </c>
      <c r="E53" s="67">
        <f t="shared" si="18"/>
        <v>0</v>
      </c>
      <c r="F53" s="67">
        <f>+F54+F58+F65+F68</f>
        <v>0</v>
      </c>
      <c r="G53" s="67">
        <f>+G54+G58+G65+G68</f>
        <v>0</v>
      </c>
      <c r="H53" s="67">
        <f t="shared" si="18"/>
        <v>5282908.33</v>
      </c>
      <c r="I53" s="67">
        <f>+I54+I58+I65+I68</f>
        <v>0</v>
      </c>
      <c r="J53" s="30">
        <f t="shared" si="18"/>
        <v>40971.64</v>
      </c>
      <c r="K53" s="67">
        <f t="shared" si="18"/>
        <v>40971.64</v>
      </c>
      <c r="L53" s="67">
        <f t="shared" si="18"/>
        <v>5241936.6900000004</v>
      </c>
      <c r="M53" s="110"/>
      <c r="N53" s="68"/>
      <c r="O53" s="68"/>
      <c r="P53" s="80"/>
    </row>
    <row r="54" spans="2:16" s="63" customFormat="1" ht="15" customHeight="1" x14ac:dyDescent="0.2">
      <c r="B54" s="65" t="s">
        <v>785</v>
      </c>
      <c r="C54" s="66" t="s">
        <v>786</v>
      </c>
      <c r="D54" s="67">
        <f>SUM(D55:D57)</f>
        <v>2232908.33</v>
      </c>
      <c r="E54" s="67">
        <f t="shared" ref="E54:L54" si="19">SUM(E55:E57)</f>
        <v>0</v>
      </c>
      <c r="F54" s="67">
        <f t="shared" si="19"/>
        <v>0</v>
      </c>
      <c r="G54" s="67">
        <f t="shared" si="19"/>
        <v>0</v>
      </c>
      <c r="H54" s="67">
        <f t="shared" si="19"/>
        <v>2232908.33</v>
      </c>
      <c r="I54" s="67">
        <f>SUM(I55:I57)</f>
        <v>0</v>
      </c>
      <c r="J54" s="30">
        <f t="shared" si="19"/>
        <v>15378.76</v>
      </c>
      <c r="K54" s="67">
        <f t="shared" si="19"/>
        <v>15378.76</v>
      </c>
      <c r="L54" s="67">
        <f t="shared" si="19"/>
        <v>2217529.5700000003</v>
      </c>
      <c r="M54" s="110"/>
      <c r="N54" s="68"/>
      <c r="O54" s="68"/>
      <c r="P54" s="80"/>
    </row>
    <row r="55" spans="2:16" s="63" customFormat="1" ht="15" customHeight="1" x14ac:dyDescent="0.2">
      <c r="B55" s="69" t="s">
        <v>787</v>
      </c>
      <c r="C55" s="45" t="s">
        <v>788</v>
      </c>
      <c r="D55" s="70">
        <f>+'[1]Programa II-Caminos'!$D$55</f>
        <v>1832908.33</v>
      </c>
      <c r="E55" s="70">
        <v>0</v>
      </c>
      <c r="F55" s="70">
        <v>0</v>
      </c>
      <c r="G55" s="70">
        <v>0</v>
      </c>
      <c r="H55" s="70">
        <f>+D55+E55+F55-G55</f>
        <v>1832908.33</v>
      </c>
      <c r="I55" s="70">
        <v>0</v>
      </c>
      <c r="J55" s="71">
        <v>0</v>
      </c>
      <c r="K55" s="70">
        <f>+I55+J55</f>
        <v>0</v>
      </c>
      <c r="L55" s="70">
        <f>+H55-K55</f>
        <v>1832908.33</v>
      </c>
      <c r="M55" s="110">
        <v>0</v>
      </c>
      <c r="N55" s="68">
        <f>+K55-M55</f>
        <v>0</v>
      </c>
      <c r="O55" s="68"/>
      <c r="P55" s="80"/>
    </row>
    <row r="56" spans="2:16" s="63" customFormat="1" ht="15" customHeight="1" x14ac:dyDescent="0.2">
      <c r="B56" s="69" t="s">
        <v>789</v>
      </c>
      <c r="C56" s="45" t="s">
        <v>790</v>
      </c>
      <c r="D56" s="70">
        <f>+'[1]Programa II-Caminos'!$D$56</f>
        <v>200000</v>
      </c>
      <c r="E56" s="70">
        <v>0</v>
      </c>
      <c r="F56" s="70">
        <v>0</v>
      </c>
      <c r="G56" s="70">
        <v>0</v>
      </c>
      <c r="H56" s="70">
        <f>+D56+E56+F56-G56</f>
        <v>200000</v>
      </c>
      <c r="I56" s="70">
        <v>0</v>
      </c>
      <c r="J56" s="71">
        <f>+'[9]I TRIM 2020'!$E$489</f>
        <v>3778.76</v>
      </c>
      <c r="K56" s="70">
        <f>+I56+J56</f>
        <v>3778.76</v>
      </c>
      <c r="L56" s="70">
        <f>+H56-K56</f>
        <v>196221.24</v>
      </c>
      <c r="M56" s="110">
        <v>3778.76</v>
      </c>
      <c r="N56" s="68">
        <f>+K56-M56</f>
        <v>0</v>
      </c>
      <c r="O56" s="68"/>
      <c r="P56" s="80"/>
    </row>
    <row r="57" spans="2:16" s="63" customFormat="1" ht="15" customHeight="1" x14ac:dyDescent="0.2">
      <c r="B57" s="69" t="s">
        <v>791</v>
      </c>
      <c r="C57" s="45" t="s">
        <v>792</v>
      </c>
      <c r="D57" s="70">
        <f>+'[1]Programa II-Caminos'!$D$57</f>
        <v>200000</v>
      </c>
      <c r="E57" s="70">
        <v>0</v>
      </c>
      <c r="F57" s="70">
        <v>0</v>
      </c>
      <c r="G57" s="70">
        <v>0</v>
      </c>
      <c r="H57" s="70">
        <f>+D57+E57+F57-G57</f>
        <v>200000</v>
      </c>
      <c r="I57" s="70">
        <v>0</v>
      </c>
      <c r="J57" s="71">
        <f>+'[9]I TRIM 2020'!$E$499</f>
        <v>11600</v>
      </c>
      <c r="K57" s="70">
        <f>+I57+J57</f>
        <v>11600</v>
      </c>
      <c r="L57" s="70">
        <f>+H57-K57</f>
        <v>188400</v>
      </c>
      <c r="M57" s="110">
        <v>11600</v>
      </c>
      <c r="N57" s="68">
        <f>+K57-M57</f>
        <v>0</v>
      </c>
      <c r="O57" s="68"/>
      <c r="P57" s="80"/>
    </row>
    <row r="58" spans="2:16" s="63" customFormat="1" ht="15" customHeight="1" x14ac:dyDescent="0.2">
      <c r="B58" s="73" t="s">
        <v>793</v>
      </c>
      <c r="C58" s="66" t="s">
        <v>794</v>
      </c>
      <c r="D58" s="67">
        <f>SUM(D59:D64)</f>
        <v>1500000</v>
      </c>
      <c r="E58" s="67">
        <f t="shared" ref="E58:L58" si="20">SUM(E59:E64)</f>
        <v>0</v>
      </c>
      <c r="F58" s="67">
        <f t="shared" si="20"/>
        <v>0</v>
      </c>
      <c r="G58" s="67">
        <f t="shared" si="20"/>
        <v>0</v>
      </c>
      <c r="H58" s="67">
        <f t="shared" si="20"/>
        <v>1500000</v>
      </c>
      <c r="I58" s="67">
        <f>SUM(I59:I64)</f>
        <v>0</v>
      </c>
      <c r="J58" s="30">
        <f t="shared" si="20"/>
        <v>3517.65</v>
      </c>
      <c r="K58" s="67">
        <f t="shared" si="20"/>
        <v>3517.65</v>
      </c>
      <c r="L58" s="67">
        <f t="shared" si="20"/>
        <v>1496482.35</v>
      </c>
      <c r="M58" s="110"/>
      <c r="N58" s="68"/>
      <c r="O58" s="68"/>
      <c r="P58" s="80"/>
    </row>
    <row r="59" spans="2:16" s="63" customFormat="1" ht="15" customHeight="1" x14ac:dyDescent="0.2">
      <c r="B59" s="69" t="s">
        <v>795</v>
      </c>
      <c r="C59" s="45" t="s">
        <v>796</v>
      </c>
      <c r="D59" s="70">
        <f>+'[1]Programa II-Caminos'!$D$59</f>
        <v>300000</v>
      </c>
      <c r="E59" s="70">
        <v>0</v>
      </c>
      <c r="F59" s="70">
        <v>0</v>
      </c>
      <c r="G59" s="70">
        <v>0</v>
      </c>
      <c r="H59" s="70">
        <f t="shared" ref="H59:H64" si="21">+D59+E59+F59-G59</f>
        <v>300000</v>
      </c>
      <c r="I59" s="70">
        <v>0</v>
      </c>
      <c r="J59" s="71">
        <v>0</v>
      </c>
      <c r="K59" s="70">
        <f t="shared" ref="K59:K67" si="22">+I59+J59</f>
        <v>0</v>
      </c>
      <c r="L59" s="70">
        <f t="shared" ref="L59:L67" si="23">+H59-K59</f>
        <v>300000</v>
      </c>
      <c r="M59" s="110">
        <v>0</v>
      </c>
      <c r="N59" s="68">
        <f>+K59-M59</f>
        <v>0</v>
      </c>
      <c r="O59" s="68"/>
      <c r="P59" s="80"/>
    </row>
    <row r="60" spans="2:16" s="63" customFormat="1" ht="15" customHeight="1" x14ac:dyDescent="0.2">
      <c r="B60" s="69" t="s">
        <v>797</v>
      </c>
      <c r="C60" s="45" t="s">
        <v>798</v>
      </c>
      <c r="D60" s="70">
        <f>+'[1]Programa II-Caminos'!$D$60</f>
        <v>800000</v>
      </c>
      <c r="E60" s="70">
        <v>0</v>
      </c>
      <c r="F60" s="70">
        <v>0</v>
      </c>
      <c r="G60" s="70">
        <v>0</v>
      </c>
      <c r="H60" s="70">
        <f t="shared" si="21"/>
        <v>800000</v>
      </c>
      <c r="I60" s="70">
        <v>0</v>
      </c>
      <c r="J60" s="71">
        <v>0</v>
      </c>
      <c r="K60" s="70">
        <f t="shared" si="22"/>
        <v>0</v>
      </c>
      <c r="L60" s="70">
        <f t="shared" si="23"/>
        <v>800000</v>
      </c>
      <c r="M60" s="110">
        <v>0</v>
      </c>
      <c r="N60" s="68">
        <f>+K60-M60</f>
        <v>0</v>
      </c>
      <c r="O60" s="68"/>
      <c r="P60" s="80"/>
    </row>
    <row r="61" spans="2:16" s="63" customFormat="1" ht="15" customHeight="1" x14ac:dyDescent="0.2">
      <c r="B61" s="69" t="s">
        <v>932</v>
      </c>
      <c r="C61" s="45" t="s">
        <v>933</v>
      </c>
      <c r="D61" s="70">
        <f>+'[1]Programa II-Caminos'!$D$61</f>
        <v>100000</v>
      </c>
      <c r="E61" s="70">
        <v>0</v>
      </c>
      <c r="F61" s="70">
        <v>0</v>
      </c>
      <c r="G61" s="70">
        <v>0</v>
      </c>
      <c r="H61" s="70">
        <f t="shared" si="21"/>
        <v>100000</v>
      </c>
      <c r="I61" s="70">
        <v>0</v>
      </c>
      <c r="J61" s="71">
        <v>0</v>
      </c>
      <c r="K61" s="70">
        <f t="shared" si="22"/>
        <v>0</v>
      </c>
      <c r="L61" s="70">
        <f t="shared" si="23"/>
        <v>100000</v>
      </c>
      <c r="M61" s="110">
        <v>0</v>
      </c>
      <c r="N61" s="68">
        <f>+K61-M61</f>
        <v>0</v>
      </c>
      <c r="O61" s="68"/>
      <c r="P61" s="80"/>
    </row>
    <row r="62" spans="2:16" s="63" customFormat="1" ht="15" hidden="1" customHeight="1" x14ac:dyDescent="0.2">
      <c r="B62" s="69" t="s">
        <v>799</v>
      </c>
      <c r="C62" s="45" t="s">
        <v>800</v>
      </c>
      <c r="D62" s="70">
        <v>0</v>
      </c>
      <c r="E62" s="70">
        <v>0</v>
      </c>
      <c r="F62" s="70">
        <v>0</v>
      </c>
      <c r="G62" s="70">
        <v>0</v>
      </c>
      <c r="H62" s="70">
        <f t="shared" si="21"/>
        <v>0</v>
      </c>
      <c r="I62" s="70">
        <v>0</v>
      </c>
      <c r="J62" s="70">
        <v>0</v>
      </c>
      <c r="K62" s="70">
        <f t="shared" si="22"/>
        <v>0</v>
      </c>
      <c r="L62" s="70">
        <f t="shared" si="23"/>
        <v>0</v>
      </c>
      <c r="N62" s="68"/>
      <c r="O62" s="68"/>
      <c r="P62" s="80"/>
    </row>
    <row r="63" spans="2:16" s="63" customFormat="1" ht="15" customHeight="1" x14ac:dyDescent="0.2">
      <c r="B63" s="69" t="s">
        <v>801</v>
      </c>
      <c r="C63" s="45" t="s">
        <v>802</v>
      </c>
      <c r="D63" s="70">
        <f>+'[1]Programa II-Caminos'!$D$63</f>
        <v>200000</v>
      </c>
      <c r="E63" s="70">
        <v>0</v>
      </c>
      <c r="F63" s="70">
        <v>0</v>
      </c>
      <c r="G63" s="70">
        <v>0</v>
      </c>
      <c r="H63" s="70">
        <f t="shared" si="21"/>
        <v>200000</v>
      </c>
      <c r="I63" s="70">
        <v>0</v>
      </c>
      <c r="J63" s="71">
        <f>+'[9]I TRIM 2020'!$E$508</f>
        <v>3517.65</v>
      </c>
      <c r="K63" s="70">
        <f t="shared" si="22"/>
        <v>3517.65</v>
      </c>
      <c r="L63" s="70">
        <f t="shared" si="23"/>
        <v>196482.35</v>
      </c>
      <c r="M63" s="110">
        <v>3517.65</v>
      </c>
      <c r="N63" s="68">
        <f>+K63-M63</f>
        <v>0</v>
      </c>
      <c r="O63" s="68"/>
      <c r="P63" s="80"/>
    </row>
    <row r="64" spans="2:16" s="63" customFormat="1" ht="15" customHeight="1" x14ac:dyDescent="0.2">
      <c r="B64" s="69" t="s">
        <v>803</v>
      </c>
      <c r="C64" s="45" t="s">
        <v>1010</v>
      </c>
      <c r="D64" s="70">
        <f>+'[1]Programa II-Caminos'!$D$64</f>
        <v>100000</v>
      </c>
      <c r="E64" s="70">
        <v>0</v>
      </c>
      <c r="F64" s="70">
        <v>0</v>
      </c>
      <c r="G64" s="70">
        <v>0</v>
      </c>
      <c r="H64" s="70">
        <f t="shared" si="21"/>
        <v>100000</v>
      </c>
      <c r="I64" s="70">
        <v>0</v>
      </c>
      <c r="J64" s="71">
        <v>0</v>
      </c>
      <c r="K64" s="70">
        <f t="shared" si="22"/>
        <v>0</v>
      </c>
      <c r="L64" s="70">
        <f t="shared" si="23"/>
        <v>100000</v>
      </c>
      <c r="M64" s="110">
        <v>0</v>
      </c>
      <c r="N64" s="68">
        <f>+K64-M64</f>
        <v>0</v>
      </c>
      <c r="O64" s="68"/>
      <c r="P64" s="80"/>
    </row>
    <row r="65" spans="2:16" s="63" customFormat="1" ht="15" customHeight="1" x14ac:dyDescent="0.2">
      <c r="B65" s="73" t="s">
        <v>805</v>
      </c>
      <c r="C65" s="66" t="s">
        <v>806</v>
      </c>
      <c r="D65" s="67">
        <f>SUM(D66:D67)</f>
        <v>950000</v>
      </c>
      <c r="E65" s="67">
        <f t="shared" ref="E65:J65" si="24">SUM(E66:E67)</f>
        <v>0</v>
      </c>
      <c r="F65" s="67">
        <f t="shared" si="24"/>
        <v>0</v>
      </c>
      <c r="G65" s="67">
        <f t="shared" si="24"/>
        <v>0</v>
      </c>
      <c r="H65" s="67">
        <f t="shared" si="24"/>
        <v>950000</v>
      </c>
      <c r="I65" s="67">
        <f>SUM(I66:I67)</f>
        <v>0</v>
      </c>
      <c r="J65" s="30">
        <f t="shared" si="24"/>
        <v>4362.84</v>
      </c>
      <c r="K65" s="67">
        <f t="shared" si="22"/>
        <v>4362.84</v>
      </c>
      <c r="L65" s="67">
        <f t="shared" si="23"/>
        <v>945637.16</v>
      </c>
      <c r="M65" s="110"/>
      <c r="N65" s="68"/>
      <c r="O65" s="68"/>
      <c r="P65" s="80"/>
    </row>
    <row r="66" spans="2:16" s="63" customFormat="1" ht="15" customHeight="1" x14ac:dyDescent="0.2">
      <c r="B66" s="69" t="s">
        <v>807</v>
      </c>
      <c r="C66" s="45" t="s">
        <v>808</v>
      </c>
      <c r="D66" s="70">
        <f>+'[1]Programa II-Caminos'!$D$66</f>
        <v>250000</v>
      </c>
      <c r="E66" s="70">
        <v>0</v>
      </c>
      <c r="F66" s="70">
        <v>0</v>
      </c>
      <c r="G66" s="70">
        <v>0</v>
      </c>
      <c r="H66" s="70">
        <f>+D66+E66+F66-G66</f>
        <v>250000</v>
      </c>
      <c r="I66" s="70">
        <v>0</v>
      </c>
      <c r="J66" s="71">
        <f>+'[9]I TRIM 2020'!$E$517</f>
        <v>4362.84</v>
      </c>
      <c r="K66" s="70">
        <f t="shared" si="22"/>
        <v>4362.84</v>
      </c>
      <c r="L66" s="70">
        <f t="shared" si="23"/>
        <v>245637.16</v>
      </c>
      <c r="M66" s="110">
        <v>4362.84</v>
      </c>
      <c r="N66" s="68">
        <f>+K66-M66</f>
        <v>0</v>
      </c>
      <c r="O66" s="68"/>
      <c r="P66" s="80"/>
    </row>
    <row r="67" spans="2:16" s="63" customFormat="1" ht="15" customHeight="1" x14ac:dyDescent="0.2">
      <c r="B67" s="69" t="s">
        <v>809</v>
      </c>
      <c r="C67" s="45" t="s">
        <v>810</v>
      </c>
      <c r="D67" s="70">
        <f>+'[1]Programa II-Caminos'!$D$67</f>
        <v>700000</v>
      </c>
      <c r="E67" s="70">
        <v>0</v>
      </c>
      <c r="F67" s="70">
        <v>0</v>
      </c>
      <c r="G67" s="70">
        <v>0</v>
      </c>
      <c r="H67" s="70">
        <f>+D67+E67+F67-G67</f>
        <v>700000</v>
      </c>
      <c r="I67" s="70">
        <v>0</v>
      </c>
      <c r="J67" s="71">
        <v>0</v>
      </c>
      <c r="K67" s="70">
        <f t="shared" si="22"/>
        <v>0</v>
      </c>
      <c r="L67" s="70">
        <f t="shared" si="23"/>
        <v>700000</v>
      </c>
      <c r="M67" s="110">
        <v>0</v>
      </c>
      <c r="N67" s="68">
        <f>+K67-M67</f>
        <v>0</v>
      </c>
      <c r="O67" s="68"/>
      <c r="P67" s="80"/>
    </row>
    <row r="68" spans="2:16" s="63" customFormat="1" ht="15" customHeight="1" x14ac:dyDescent="0.2">
      <c r="B68" s="73" t="s">
        <v>811</v>
      </c>
      <c r="C68" s="66" t="s">
        <v>812</v>
      </c>
      <c r="D68" s="67">
        <f>SUM(D69:D74)</f>
        <v>600000</v>
      </c>
      <c r="E68" s="67">
        <f t="shared" ref="E68:L68" si="25">SUM(E69:E74)</f>
        <v>0</v>
      </c>
      <c r="F68" s="67">
        <f t="shared" si="25"/>
        <v>0</v>
      </c>
      <c r="G68" s="67">
        <f t="shared" si="25"/>
        <v>0</v>
      </c>
      <c r="H68" s="67">
        <f t="shared" si="25"/>
        <v>600000</v>
      </c>
      <c r="I68" s="67">
        <f>SUM(I69:I74)</f>
        <v>0</v>
      </c>
      <c r="J68" s="30">
        <f t="shared" si="25"/>
        <v>17712.39</v>
      </c>
      <c r="K68" s="67">
        <f t="shared" si="25"/>
        <v>17712.39</v>
      </c>
      <c r="L68" s="67">
        <f t="shared" si="25"/>
        <v>582287.61</v>
      </c>
      <c r="M68" s="110"/>
      <c r="N68" s="68"/>
      <c r="O68" s="68"/>
      <c r="P68" s="80"/>
    </row>
    <row r="69" spans="2:16" s="63" customFormat="1" ht="15" hidden="1" customHeight="1" x14ac:dyDescent="0.2">
      <c r="B69" s="69" t="s">
        <v>813</v>
      </c>
      <c r="C69" s="45" t="s">
        <v>814</v>
      </c>
      <c r="D69" s="70">
        <v>0</v>
      </c>
      <c r="E69" s="70">
        <v>0</v>
      </c>
      <c r="F69" s="70">
        <v>0</v>
      </c>
      <c r="G69" s="70">
        <v>0</v>
      </c>
      <c r="H69" s="70">
        <f t="shared" ref="H69:H74" si="26">+D69+E69+F69-G69</f>
        <v>0</v>
      </c>
      <c r="I69" s="70">
        <v>0</v>
      </c>
      <c r="J69" s="70">
        <v>0</v>
      </c>
      <c r="K69" s="70">
        <f t="shared" ref="K69:K74" si="27">+I69+J69</f>
        <v>0</v>
      </c>
      <c r="L69" s="70">
        <f t="shared" ref="L69:L74" si="28">+H69-K69</f>
        <v>0</v>
      </c>
      <c r="N69" s="68"/>
      <c r="O69" s="68"/>
      <c r="P69" s="80"/>
    </row>
    <row r="70" spans="2:16" s="63" customFormat="1" ht="15" hidden="1" customHeight="1" x14ac:dyDescent="0.2">
      <c r="B70" s="69" t="s">
        <v>815</v>
      </c>
      <c r="C70" s="45" t="s">
        <v>816</v>
      </c>
      <c r="D70" s="70">
        <v>0</v>
      </c>
      <c r="E70" s="70">
        <v>0</v>
      </c>
      <c r="F70" s="70">
        <v>0</v>
      </c>
      <c r="G70" s="70">
        <v>0</v>
      </c>
      <c r="H70" s="70">
        <f t="shared" si="26"/>
        <v>0</v>
      </c>
      <c r="I70" s="70">
        <v>0</v>
      </c>
      <c r="J70" s="70">
        <v>0</v>
      </c>
      <c r="K70" s="70">
        <f t="shared" si="27"/>
        <v>0</v>
      </c>
      <c r="L70" s="70">
        <f t="shared" si="28"/>
        <v>0</v>
      </c>
      <c r="N70" s="68"/>
      <c r="O70" s="68"/>
      <c r="P70" s="80"/>
    </row>
    <row r="71" spans="2:16" s="63" customFormat="1" ht="15" customHeight="1" x14ac:dyDescent="0.2">
      <c r="B71" s="69" t="s">
        <v>817</v>
      </c>
      <c r="C71" s="45" t="s">
        <v>818</v>
      </c>
      <c r="D71" s="70">
        <f>+'[1]Programa II-Caminos'!$D$71</f>
        <v>200000</v>
      </c>
      <c r="E71" s="70">
        <v>0</v>
      </c>
      <c r="F71" s="70">
        <v>0</v>
      </c>
      <c r="G71" s="70">
        <v>0</v>
      </c>
      <c r="H71" s="70">
        <f t="shared" si="26"/>
        <v>200000</v>
      </c>
      <c r="I71" s="70">
        <v>0</v>
      </c>
      <c r="J71" s="71">
        <v>0</v>
      </c>
      <c r="K71" s="70">
        <f t="shared" si="27"/>
        <v>0</v>
      </c>
      <c r="L71" s="70">
        <f t="shared" si="28"/>
        <v>200000</v>
      </c>
      <c r="M71" s="110">
        <v>0</v>
      </c>
      <c r="N71" s="68">
        <f>+K71-M71</f>
        <v>0</v>
      </c>
      <c r="O71" s="68"/>
      <c r="P71" s="80"/>
    </row>
    <row r="72" spans="2:16" s="63" customFormat="1" ht="15" customHeight="1" x14ac:dyDescent="0.2">
      <c r="B72" s="69" t="s">
        <v>819</v>
      </c>
      <c r="C72" s="45" t="s">
        <v>820</v>
      </c>
      <c r="D72" s="70">
        <f>+'[1]Programa II-Caminos'!$D$72</f>
        <v>150000</v>
      </c>
      <c r="E72" s="70">
        <v>0</v>
      </c>
      <c r="F72" s="70">
        <v>0</v>
      </c>
      <c r="G72" s="70">
        <v>0</v>
      </c>
      <c r="H72" s="70">
        <f t="shared" si="26"/>
        <v>150000</v>
      </c>
      <c r="I72" s="70">
        <v>0</v>
      </c>
      <c r="J72" s="71">
        <v>0</v>
      </c>
      <c r="K72" s="70">
        <f t="shared" si="27"/>
        <v>0</v>
      </c>
      <c r="L72" s="70">
        <f t="shared" si="28"/>
        <v>150000</v>
      </c>
      <c r="M72" s="110">
        <v>0</v>
      </c>
      <c r="N72" s="68">
        <f>+K72-M72</f>
        <v>0</v>
      </c>
      <c r="O72" s="68"/>
      <c r="P72" s="80"/>
    </row>
    <row r="73" spans="2:16" s="63" customFormat="1" ht="15" customHeight="1" x14ac:dyDescent="0.2">
      <c r="B73" s="69" t="s">
        <v>821</v>
      </c>
      <c r="C73" s="45" t="s">
        <v>822</v>
      </c>
      <c r="D73" s="70">
        <f>+'[1]Programa II-Caminos'!$D$73</f>
        <v>200000</v>
      </c>
      <c r="E73" s="70">
        <v>0</v>
      </c>
      <c r="F73" s="70">
        <v>0</v>
      </c>
      <c r="G73" s="70">
        <v>0</v>
      </c>
      <c r="H73" s="70">
        <f t="shared" si="26"/>
        <v>200000</v>
      </c>
      <c r="I73" s="70">
        <v>0</v>
      </c>
      <c r="J73" s="71">
        <f>+'[9]I TRIM 2020'!$E$527</f>
        <v>17712.39</v>
      </c>
      <c r="K73" s="70">
        <f t="shared" si="27"/>
        <v>17712.39</v>
      </c>
      <c r="L73" s="70">
        <f t="shared" si="28"/>
        <v>182287.61</v>
      </c>
      <c r="M73" s="110">
        <v>17712.39</v>
      </c>
      <c r="N73" s="68">
        <f>+K73-M73</f>
        <v>0</v>
      </c>
      <c r="O73" s="68"/>
      <c r="P73" s="80"/>
    </row>
    <row r="74" spans="2:16" s="63" customFormat="1" ht="15" customHeight="1" x14ac:dyDescent="0.2">
      <c r="B74" s="69" t="s">
        <v>823</v>
      </c>
      <c r="C74" s="45" t="s">
        <v>824</v>
      </c>
      <c r="D74" s="70">
        <f>+'[1]Programa II-Caminos'!$D$74</f>
        <v>50000</v>
      </c>
      <c r="E74" s="70">
        <v>0</v>
      </c>
      <c r="F74" s="70">
        <v>0</v>
      </c>
      <c r="G74" s="70">
        <v>0</v>
      </c>
      <c r="H74" s="70">
        <f t="shared" si="26"/>
        <v>50000</v>
      </c>
      <c r="I74" s="70">
        <v>0</v>
      </c>
      <c r="J74" s="71">
        <v>0</v>
      </c>
      <c r="K74" s="70">
        <f t="shared" si="27"/>
        <v>0</v>
      </c>
      <c r="L74" s="70">
        <f t="shared" si="28"/>
        <v>50000</v>
      </c>
      <c r="M74" s="110">
        <v>0</v>
      </c>
      <c r="N74" s="68">
        <f>+K74-M74</f>
        <v>0</v>
      </c>
      <c r="O74" s="68"/>
      <c r="P74" s="80"/>
    </row>
    <row r="75" spans="2:16" s="63" customFormat="1" ht="15" hidden="1" customHeight="1" x14ac:dyDescent="0.2">
      <c r="B75" s="73" t="s">
        <v>825</v>
      </c>
      <c r="C75" s="66" t="s">
        <v>826</v>
      </c>
      <c r="D75" s="67">
        <f t="shared" ref="D75:L75" si="29">+D76</f>
        <v>0</v>
      </c>
      <c r="E75" s="67">
        <f t="shared" si="29"/>
        <v>0</v>
      </c>
      <c r="F75" s="67">
        <f t="shared" si="29"/>
        <v>0</v>
      </c>
      <c r="G75" s="67">
        <f t="shared" si="29"/>
        <v>0</v>
      </c>
      <c r="H75" s="67">
        <f t="shared" si="29"/>
        <v>0</v>
      </c>
      <c r="I75" s="67">
        <f t="shared" si="29"/>
        <v>0</v>
      </c>
      <c r="J75" s="67">
        <f t="shared" si="29"/>
        <v>0</v>
      </c>
      <c r="K75" s="67">
        <f t="shared" si="29"/>
        <v>0</v>
      </c>
      <c r="L75" s="67">
        <f t="shared" si="29"/>
        <v>0</v>
      </c>
      <c r="N75" s="68"/>
      <c r="O75" s="68"/>
      <c r="P75" s="80"/>
    </row>
    <row r="76" spans="2:16" s="63" customFormat="1" ht="15" hidden="1" customHeight="1" x14ac:dyDescent="0.2">
      <c r="B76" s="73" t="s">
        <v>827</v>
      </c>
      <c r="C76" s="66" t="s">
        <v>828</v>
      </c>
      <c r="D76" s="67">
        <f>SUM(D77:D79)</f>
        <v>0</v>
      </c>
      <c r="E76" s="67">
        <f t="shared" ref="E76:L76" si="30">SUM(E77:E79)</f>
        <v>0</v>
      </c>
      <c r="F76" s="67">
        <f t="shared" si="30"/>
        <v>0</v>
      </c>
      <c r="G76" s="67">
        <f t="shared" si="30"/>
        <v>0</v>
      </c>
      <c r="H76" s="67">
        <f t="shared" si="30"/>
        <v>0</v>
      </c>
      <c r="I76" s="67">
        <f>SUM(I77:I79)</f>
        <v>0</v>
      </c>
      <c r="J76" s="67">
        <f t="shared" si="30"/>
        <v>0</v>
      </c>
      <c r="K76" s="67">
        <f t="shared" si="30"/>
        <v>0</v>
      </c>
      <c r="L76" s="67">
        <f t="shared" si="30"/>
        <v>0</v>
      </c>
      <c r="N76" s="68"/>
      <c r="O76" s="68"/>
      <c r="P76" s="80"/>
    </row>
    <row r="77" spans="2:16" s="63" customFormat="1" ht="15" hidden="1" customHeight="1" x14ac:dyDescent="0.2">
      <c r="B77" s="69" t="s">
        <v>829</v>
      </c>
      <c r="C77" s="45" t="s">
        <v>830</v>
      </c>
      <c r="D77" s="70">
        <v>0</v>
      </c>
      <c r="E77" s="70">
        <v>0</v>
      </c>
      <c r="F77" s="70">
        <v>0</v>
      </c>
      <c r="G77" s="70">
        <v>0</v>
      </c>
      <c r="H77" s="70">
        <f>+D77+E77+F77-G77</f>
        <v>0</v>
      </c>
      <c r="I77" s="70">
        <v>0</v>
      </c>
      <c r="J77" s="70">
        <v>0</v>
      </c>
      <c r="K77" s="70">
        <f>+I77+J77</f>
        <v>0</v>
      </c>
      <c r="L77" s="70">
        <f>+H77-K77</f>
        <v>0</v>
      </c>
      <c r="N77" s="68"/>
      <c r="O77" s="68"/>
      <c r="P77" s="80"/>
    </row>
    <row r="78" spans="2:16" s="63" customFormat="1" ht="15" hidden="1" customHeight="1" x14ac:dyDescent="0.2">
      <c r="B78" s="69" t="s">
        <v>831</v>
      </c>
      <c r="C78" s="45" t="s">
        <v>832</v>
      </c>
      <c r="D78" s="70">
        <v>0</v>
      </c>
      <c r="E78" s="70">
        <v>0</v>
      </c>
      <c r="F78" s="70">
        <v>0</v>
      </c>
      <c r="G78" s="70">
        <v>0</v>
      </c>
      <c r="H78" s="70">
        <f>+D78+E78+F78-G78</f>
        <v>0</v>
      </c>
      <c r="I78" s="70">
        <v>0</v>
      </c>
      <c r="J78" s="70">
        <v>0</v>
      </c>
      <c r="K78" s="70">
        <f>+I78+J78</f>
        <v>0</v>
      </c>
      <c r="L78" s="70">
        <f>+H78-K78</f>
        <v>0</v>
      </c>
      <c r="N78" s="68"/>
      <c r="O78" s="68"/>
      <c r="P78" s="80"/>
    </row>
    <row r="79" spans="2:16" s="63" customFormat="1" ht="15" hidden="1" customHeight="1" x14ac:dyDescent="0.2">
      <c r="B79" s="69" t="s">
        <v>833</v>
      </c>
      <c r="C79" s="45" t="s">
        <v>834</v>
      </c>
      <c r="D79" s="70">
        <v>0</v>
      </c>
      <c r="E79" s="70">
        <v>0</v>
      </c>
      <c r="F79" s="70">
        <v>0</v>
      </c>
      <c r="G79" s="70">
        <v>0</v>
      </c>
      <c r="H79" s="70">
        <f>+D79+E79+F79-G79</f>
        <v>0</v>
      </c>
      <c r="I79" s="70">
        <v>0</v>
      </c>
      <c r="J79" s="70">
        <v>0</v>
      </c>
      <c r="K79" s="70">
        <f>+I79+J79</f>
        <v>0</v>
      </c>
      <c r="L79" s="70">
        <f>+H79-K79</f>
        <v>0</v>
      </c>
      <c r="N79" s="68"/>
      <c r="O79" s="68"/>
      <c r="P79" s="80"/>
    </row>
    <row r="80" spans="2:16" s="63" customFormat="1" ht="15" hidden="1" customHeight="1" x14ac:dyDescent="0.2">
      <c r="B80" s="73" t="s">
        <v>835</v>
      </c>
      <c r="C80" s="66" t="s">
        <v>480</v>
      </c>
      <c r="D80" s="67">
        <f t="shared" ref="D80:L80" si="31">+D81+D94</f>
        <v>0</v>
      </c>
      <c r="E80" s="67">
        <f t="shared" si="31"/>
        <v>0</v>
      </c>
      <c r="F80" s="67">
        <f t="shared" si="31"/>
        <v>0</v>
      </c>
      <c r="G80" s="67">
        <f t="shared" si="31"/>
        <v>0</v>
      </c>
      <c r="H80" s="67">
        <f t="shared" si="31"/>
        <v>0</v>
      </c>
      <c r="I80" s="67">
        <f>+I81+I94</f>
        <v>0</v>
      </c>
      <c r="J80" s="30">
        <f t="shared" si="31"/>
        <v>0</v>
      </c>
      <c r="K80" s="67">
        <f t="shared" si="31"/>
        <v>0</v>
      </c>
      <c r="L80" s="67">
        <f t="shared" si="31"/>
        <v>0</v>
      </c>
      <c r="M80" s="110"/>
      <c r="N80" s="68"/>
      <c r="O80" s="68"/>
      <c r="P80" s="80"/>
    </row>
    <row r="81" spans="2:16" s="63" customFormat="1" ht="15" hidden="1" customHeight="1" x14ac:dyDescent="0.2">
      <c r="B81" s="73" t="s">
        <v>836</v>
      </c>
      <c r="C81" s="66" t="s">
        <v>837</v>
      </c>
      <c r="D81" s="67">
        <f t="shared" ref="D81:L81" si="32">+D82+D86+D91</f>
        <v>0</v>
      </c>
      <c r="E81" s="67">
        <f t="shared" si="32"/>
        <v>0</v>
      </c>
      <c r="F81" s="67">
        <f t="shared" si="32"/>
        <v>0</v>
      </c>
      <c r="G81" s="67">
        <f t="shared" si="32"/>
        <v>0</v>
      </c>
      <c r="H81" s="67">
        <f t="shared" si="32"/>
        <v>0</v>
      </c>
      <c r="I81" s="67">
        <f>+I82+I86+I91</f>
        <v>0</v>
      </c>
      <c r="J81" s="67">
        <f t="shared" si="32"/>
        <v>0</v>
      </c>
      <c r="K81" s="67">
        <f t="shared" si="32"/>
        <v>0</v>
      </c>
      <c r="L81" s="67">
        <f t="shared" si="32"/>
        <v>0</v>
      </c>
      <c r="N81" s="68"/>
      <c r="O81" s="68"/>
      <c r="P81" s="80"/>
    </row>
    <row r="82" spans="2:16" s="63" customFormat="1" ht="15" hidden="1" customHeight="1" x14ac:dyDescent="0.2">
      <c r="B82" s="73" t="s">
        <v>838</v>
      </c>
      <c r="C82" s="66" t="s">
        <v>839</v>
      </c>
      <c r="D82" s="67">
        <f>SUM(D83:D85)</f>
        <v>0</v>
      </c>
      <c r="E82" s="67">
        <f t="shared" ref="E82:L82" si="33">SUM(E83:E85)</f>
        <v>0</v>
      </c>
      <c r="F82" s="67">
        <f t="shared" si="33"/>
        <v>0</v>
      </c>
      <c r="G82" s="67">
        <f t="shared" si="33"/>
        <v>0</v>
      </c>
      <c r="H82" s="67">
        <f t="shared" si="33"/>
        <v>0</v>
      </c>
      <c r="I82" s="67">
        <f>SUM(I83:I85)</f>
        <v>0</v>
      </c>
      <c r="J82" s="67">
        <f t="shared" si="33"/>
        <v>0</v>
      </c>
      <c r="K82" s="67">
        <f t="shared" si="33"/>
        <v>0</v>
      </c>
      <c r="L82" s="67">
        <f t="shared" si="33"/>
        <v>0</v>
      </c>
      <c r="N82" s="68"/>
      <c r="O82" s="68"/>
      <c r="P82" s="80"/>
    </row>
    <row r="83" spans="2:16" ht="15" hidden="1" customHeight="1" x14ac:dyDescent="0.2">
      <c r="B83" s="18"/>
      <c r="C83" s="19" t="s">
        <v>840</v>
      </c>
      <c r="D83" s="70">
        <v>0</v>
      </c>
      <c r="E83" s="20">
        <v>0</v>
      </c>
      <c r="F83" s="20">
        <v>0</v>
      </c>
      <c r="G83" s="20">
        <v>0</v>
      </c>
      <c r="H83" s="20">
        <f>+D83+E83+F83-G83</f>
        <v>0</v>
      </c>
      <c r="I83" s="20">
        <v>0</v>
      </c>
      <c r="J83" s="20">
        <v>0</v>
      </c>
      <c r="K83" s="20">
        <f>+I83+J83</f>
        <v>0</v>
      </c>
      <c r="L83" s="20">
        <f>+H83-K83</f>
        <v>0</v>
      </c>
      <c r="M83" s="14"/>
      <c r="N83" s="34"/>
      <c r="O83" s="34"/>
      <c r="P83" s="46"/>
    </row>
    <row r="84" spans="2:16" ht="15" hidden="1" customHeight="1" x14ac:dyDescent="0.2">
      <c r="B84" s="18"/>
      <c r="C84" s="19" t="s">
        <v>841</v>
      </c>
      <c r="D84" s="70">
        <v>0</v>
      </c>
      <c r="E84" s="20">
        <v>0</v>
      </c>
      <c r="F84" s="20">
        <v>0</v>
      </c>
      <c r="G84" s="20">
        <v>0</v>
      </c>
      <c r="H84" s="20">
        <f>+D84+E84+F84-G84</f>
        <v>0</v>
      </c>
      <c r="I84" s="20">
        <v>0</v>
      </c>
      <c r="J84" s="20">
        <v>0</v>
      </c>
      <c r="K84" s="20">
        <f>+I84+J84</f>
        <v>0</v>
      </c>
      <c r="L84" s="20">
        <f>+H84-K84</f>
        <v>0</v>
      </c>
      <c r="M84" s="14"/>
      <c r="N84" s="34"/>
      <c r="O84" s="34"/>
      <c r="P84" s="46"/>
    </row>
    <row r="85" spans="2:16" ht="15" hidden="1" customHeight="1" x14ac:dyDescent="0.2">
      <c r="B85" s="18"/>
      <c r="C85" s="19" t="s">
        <v>842</v>
      </c>
      <c r="D85" s="70">
        <v>0</v>
      </c>
      <c r="E85" s="20">
        <v>0</v>
      </c>
      <c r="F85" s="20">
        <v>0</v>
      </c>
      <c r="G85" s="20">
        <v>0</v>
      </c>
      <c r="H85" s="20">
        <f>+D85+E85+F85-G85</f>
        <v>0</v>
      </c>
      <c r="I85" s="20">
        <v>0</v>
      </c>
      <c r="J85" s="20">
        <v>0</v>
      </c>
      <c r="K85" s="20">
        <f>+I85+J85</f>
        <v>0</v>
      </c>
      <c r="L85" s="20">
        <f>+H85-K85</f>
        <v>0</v>
      </c>
      <c r="M85" s="14"/>
      <c r="N85" s="34"/>
      <c r="O85" s="34"/>
      <c r="P85" s="46"/>
    </row>
    <row r="86" spans="2:16" s="63" customFormat="1" ht="15" hidden="1" customHeight="1" x14ac:dyDescent="0.2">
      <c r="B86" s="73" t="s">
        <v>843</v>
      </c>
      <c r="C86" s="66" t="s">
        <v>844</v>
      </c>
      <c r="D86" s="67">
        <f>SUM(D87:D90)</f>
        <v>0</v>
      </c>
      <c r="E86" s="67">
        <f t="shared" ref="E86:L86" si="34">SUM(E87:E90)</f>
        <v>0</v>
      </c>
      <c r="F86" s="67">
        <f t="shared" si="34"/>
        <v>0</v>
      </c>
      <c r="G86" s="67">
        <f t="shared" si="34"/>
        <v>0</v>
      </c>
      <c r="H86" s="67">
        <f t="shared" si="34"/>
        <v>0</v>
      </c>
      <c r="I86" s="67">
        <f>SUM(I87:I90)</f>
        <v>0</v>
      </c>
      <c r="J86" s="67">
        <f t="shared" si="34"/>
        <v>0</v>
      </c>
      <c r="K86" s="67">
        <f t="shared" si="34"/>
        <v>0</v>
      </c>
      <c r="L86" s="67">
        <f t="shared" si="34"/>
        <v>0</v>
      </c>
      <c r="N86" s="68"/>
      <c r="O86" s="68"/>
      <c r="P86" s="80"/>
    </row>
    <row r="87" spans="2:16" ht="15" hidden="1" customHeight="1" x14ac:dyDescent="0.2">
      <c r="B87" s="18"/>
      <c r="C87" s="19" t="s">
        <v>845</v>
      </c>
      <c r="D87" s="70">
        <v>0</v>
      </c>
      <c r="E87" s="20">
        <v>0</v>
      </c>
      <c r="F87" s="20">
        <v>0</v>
      </c>
      <c r="G87" s="20">
        <v>0</v>
      </c>
      <c r="H87" s="20">
        <f>+D87+E87+F87-G87</f>
        <v>0</v>
      </c>
      <c r="I87" s="20">
        <v>0</v>
      </c>
      <c r="J87" s="20">
        <v>0</v>
      </c>
      <c r="K87" s="20">
        <f>+I87+J87</f>
        <v>0</v>
      </c>
      <c r="L87" s="20">
        <f>+H87-K87</f>
        <v>0</v>
      </c>
      <c r="M87" s="14"/>
      <c r="N87" s="34"/>
      <c r="O87" s="34"/>
      <c r="P87" s="46"/>
    </row>
    <row r="88" spans="2:16" ht="15" hidden="1" customHeight="1" x14ac:dyDescent="0.2">
      <c r="B88" s="18"/>
      <c r="C88" s="19" t="s">
        <v>846</v>
      </c>
      <c r="D88" s="70">
        <v>0</v>
      </c>
      <c r="E88" s="20">
        <v>0</v>
      </c>
      <c r="F88" s="20">
        <v>0</v>
      </c>
      <c r="G88" s="20">
        <v>0</v>
      </c>
      <c r="H88" s="20">
        <f>+D88+E88+F88-G88</f>
        <v>0</v>
      </c>
      <c r="I88" s="20">
        <v>0</v>
      </c>
      <c r="J88" s="20">
        <v>0</v>
      </c>
      <c r="K88" s="20">
        <f>+I88+J88</f>
        <v>0</v>
      </c>
      <c r="L88" s="20">
        <f>+H88-K88</f>
        <v>0</v>
      </c>
      <c r="M88" s="14"/>
      <c r="N88" s="34"/>
      <c r="O88" s="34"/>
      <c r="P88" s="46"/>
    </row>
    <row r="89" spans="2:16" ht="15" hidden="1" customHeight="1" x14ac:dyDescent="0.2">
      <c r="B89" s="18"/>
      <c r="C89" s="19" t="s">
        <v>847</v>
      </c>
      <c r="D89" s="70">
        <v>0</v>
      </c>
      <c r="E89" s="20">
        <v>0</v>
      </c>
      <c r="F89" s="20">
        <v>0</v>
      </c>
      <c r="G89" s="20">
        <v>0</v>
      </c>
      <c r="H89" s="20">
        <f>+D89+E89+F89-G89</f>
        <v>0</v>
      </c>
      <c r="I89" s="20">
        <v>0</v>
      </c>
      <c r="J89" s="20">
        <v>0</v>
      </c>
      <c r="K89" s="20">
        <f>+I89+J89</f>
        <v>0</v>
      </c>
      <c r="L89" s="20">
        <f>+H89-K89</f>
        <v>0</v>
      </c>
      <c r="M89" s="14"/>
      <c r="N89" s="34"/>
      <c r="O89" s="34"/>
      <c r="P89" s="46"/>
    </row>
    <row r="90" spans="2:16" ht="15" hidden="1" customHeight="1" x14ac:dyDescent="0.2">
      <c r="B90" s="18"/>
      <c r="C90" s="19" t="s">
        <v>848</v>
      </c>
      <c r="D90" s="70">
        <v>0</v>
      </c>
      <c r="E90" s="20">
        <v>0</v>
      </c>
      <c r="F90" s="20">
        <v>0</v>
      </c>
      <c r="G90" s="20">
        <v>0</v>
      </c>
      <c r="H90" s="20">
        <f>+D90+E90+F90-G90</f>
        <v>0</v>
      </c>
      <c r="I90" s="20">
        <v>0</v>
      </c>
      <c r="J90" s="20">
        <v>0</v>
      </c>
      <c r="K90" s="20">
        <f>+I90+J90</f>
        <v>0</v>
      </c>
      <c r="L90" s="20">
        <f>+H90-K90</f>
        <v>0</v>
      </c>
      <c r="M90" s="14"/>
      <c r="N90" s="34"/>
      <c r="O90" s="34"/>
      <c r="P90" s="46"/>
    </row>
    <row r="91" spans="2:16" s="63" customFormat="1" ht="15" hidden="1" customHeight="1" x14ac:dyDescent="0.2">
      <c r="B91" s="73" t="s">
        <v>849</v>
      </c>
      <c r="C91" s="66" t="s">
        <v>850</v>
      </c>
      <c r="D91" s="67">
        <f t="shared" ref="D91:L91" si="35">+D92+D93</f>
        <v>0</v>
      </c>
      <c r="E91" s="67">
        <f t="shared" si="35"/>
        <v>0</v>
      </c>
      <c r="F91" s="67">
        <f t="shared" si="35"/>
        <v>0</v>
      </c>
      <c r="G91" s="67">
        <f t="shared" si="35"/>
        <v>0</v>
      </c>
      <c r="H91" s="67">
        <f t="shared" si="35"/>
        <v>0</v>
      </c>
      <c r="I91" s="67">
        <f>+I92+I93</f>
        <v>0</v>
      </c>
      <c r="J91" s="67">
        <f t="shared" si="35"/>
        <v>0</v>
      </c>
      <c r="K91" s="67">
        <f t="shared" si="35"/>
        <v>0</v>
      </c>
      <c r="L91" s="67">
        <f t="shared" si="35"/>
        <v>0</v>
      </c>
      <c r="N91" s="68"/>
      <c r="O91" s="68"/>
      <c r="P91" s="80"/>
    </row>
    <row r="92" spans="2:16" ht="15" hidden="1" customHeight="1" x14ac:dyDescent="0.2">
      <c r="B92" s="18"/>
      <c r="C92" s="19" t="s">
        <v>851</v>
      </c>
      <c r="D92" s="70">
        <v>0</v>
      </c>
      <c r="E92" s="20">
        <v>0</v>
      </c>
      <c r="F92" s="20">
        <v>0</v>
      </c>
      <c r="G92" s="20">
        <v>0</v>
      </c>
      <c r="H92" s="20">
        <f>+D92+E92+F92-G92</f>
        <v>0</v>
      </c>
      <c r="I92" s="20">
        <v>0</v>
      </c>
      <c r="J92" s="20">
        <v>0</v>
      </c>
      <c r="K92" s="20">
        <f>+I92+J92</f>
        <v>0</v>
      </c>
      <c r="L92" s="20">
        <f>+H92-K92</f>
        <v>0</v>
      </c>
      <c r="M92" s="14"/>
      <c r="N92" s="34"/>
      <c r="O92" s="34"/>
      <c r="P92" s="46"/>
    </row>
    <row r="93" spans="2:16" ht="15" hidden="1" customHeight="1" x14ac:dyDescent="0.2">
      <c r="B93" s="18"/>
      <c r="C93" s="19" t="s">
        <v>852</v>
      </c>
      <c r="D93" s="70">
        <v>0</v>
      </c>
      <c r="E93" s="20">
        <v>0</v>
      </c>
      <c r="F93" s="20">
        <v>0</v>
      </c>
      <c r="G93" s="20">
        <v>0</v>
      </c>
      <c r="H93" s="20">
        <f>+D93+E93+F93-G93</f>
        <v>0</v>
      </c>
      <c r="I93" s="20">
        <v>0</v>
      </c>
      <c r="J93" s="20">
        <v>0</v>
      </c>
      <c r="K93" s="20">
        <f>+I93+J93</f>
        <v>0</v>
      </c>
      <c r="L93" s="20">
        <f>+H93-K93</f>
        <v>0</v>
      </c>
      <c r="M93" s="14"/>
      <c r="N93" s="34"/>
      <c r="O93" s="34"/>
      <c r="P93" s="46"/>
    </row>
    <row r="94" spans="2:16" s="63" customFormat="1" ht="15" hidden="1" customHeight="1" x14ac:dyDescent="0.2">
      <c r="B94" s="73" t="s">
        <v>853</v>
      </c>
      <c r="C94" s="66" t="s">
        <v>854</v>
      </c>
      <c r="D94" s="67">
        <f t="shared" ref="D94:J94" si="36">+D95</f>
        <v>0</v>
      </c>
      <c r="E94" s="67">
        <f t="shared" si="36"/>
        <v>0</v>
      </c>
      <c r="F94" s="67">
        <f t="shared" si="36"/>
        <v>0</v>
      </c>
      <c r="G94" s="67">
        <f t="shared" si="36"/>
        <v>0</v>
      </c>
      <c r="H94" s="67">
        <f t="shared" si="36"/>
        <v>0</v>
      </c>
      <c r="I94" s="67">
        <f t="shared" si="36"/>
        <v>0</v>
      </c>
      <c r="J94" s="67">
        <f t="shared" si="36"/>
        <v>0</v>
      </c>
      <c r="K94" s="67">
        <f>+I94+J94</f>
        <v>0</v>
      </c>
      <c r="L94" s="67">
        <f>+H94-K94</f>
        <v>0</v>
      </c>
      <c r="M94" s="110"/>
      <c r="N94" s="68"/>
      <c r="O94" s="68"/>
      <c r="P94" s="80"/>
    </row>
    <row r="95" spans="2:16" s="63" customFormat="1" ht="15" hidden="1" customHeight="1" x14ac:dyDescent="0.2">
      <c r="B95" s="69" t="s">
        <v>855</v>
      </c>
      <c r="C95" s="45" t="s">
        <v>856</v>
      </c>
      <c r="D95" s="70">
        <v>0</v>
      </c>
      <c r="E95" s="70">
        <v>0</v>
      </c>
      <c r="F95" s="70">
        <v>0</v>
      </c>
      <c r="G95" s="70">
        <v>0</v>
      </c>
      <c r="H95" s="70">
        <f>+D95+E95+F95-G95</f>
        <v>0</v>
      </c>
      <c r="I95" s="70">
        <v>0</v>
      </c>
      <c r="J95" s="71">
        <v>0</v>
      </c>
      <c r="K95" s="70">
        <f>+I95+J95</f>
        <v>0</v>
      </c>
      <c r="L95" s="70">
        <f>+H95-K95</f>
        <v>0</v>
      </c>
      <c r="M95" s="110">
        <v>3387612.6</v>
      </c>
      <c r="N95" s="68">
        <f>+K95-M95</f>
        <v>-3387612.6</v>
      </c>
      <c r="O95" s="68"/>
      <c r="P95" s="80"/>
    </row>
    <row r="96" spans="2:16" s="63" customFormat="1" ht="15" hidden="1" customHeight="1" x14ac:dyDescent="0.2">
      <c r="B96" s="73" t="s">
        <v>857</v>
      </c>
      <c r="C96" s="66" t="s">
        <v>858</v>
      </c>
      <c r="D96" s="67">
        <f t="shared" ref="D96:L96" si="37">+D97</f>
        <v>0</v>
      </c>
      <c r="E96" s="67">
        <f t="shared" si="37"/>
        <v>0</v>
      </c>
      <c r="F96" s="67">
        <f t="shared" si="37"/>
        <v>0</v>
      </c>
      <c r="G96" s="67">
        <f t="shared" si="37"/>
        <v>0</v>
      </c>
      <c r="H96" s="67">
        <f t="shared" si="37"/>
        <v>0</v>
      </c>
      <c r="I96" s="67">
        <f t="shared" si="37"/>
        <v>0</v>
      </c>
      <c r="J96" s="30">
        <f t="shared" si="37"/>
        <v>0</v>
      </c>
      <c r="K96" s="67">
        <f t="shared" si="37"/>
        <v>0</v>
      </c>
      <c r="L96" s="67">
        <f t="shared" si="37"/>
        <v>0</v>
      </c>
      <c r="N96" s="68"/>
      <c r="O96" s="68"/>
      <c r="P96" s="80"/>
    </row>
    <row r="97" spans="2:16" s="63" customFormat="1" ht="15" hidden="1" customHeight="1" x14ac:dyDescent="0.2">
      <c r="B97" s="73" t="s">
        <v>859</v>
      </c>
      <c r="C97" s="66" t="s">
        <v>860</v>
      </c>
      <c r="D97" s="67">
        <f>SUM(D98:D99)</f>
        <v>0</v>
      </c>
      <c r="E97" s="67">
        <f t="shared" ref="E97:L97" si="38">SUM(E98:E99)</f>
        <v>0</v>
      </c>
      <c r="F97" s="67">
        <f t="shared" si="38"/>
        <v>0</v>
      </c>
      <c r="G97" s="67">
        <f t="shared" si="38"/>
        <v>0</v>
      </c>
      <c r="H97" s="67">
        <f t="shared" si="38"/>
        <v>0</v>
      </c>
      <c r="I97" s="67">
        <f>SUM(I98:I99)</f>
        <v>0</v>
      </c>
      <c r="J97" s="30">
        <f t="shared" si="38"/>
        <v>0</v>
      </c>
      <c r="K97" s="67">
        <f t="shared" si="38"/>
        <v>0</v>
      </c>
      <c r="L97" s="67">
        <f t="shared" si="38"/>
        <v>0</v>
      </c>
      <c r="N97" s="68"/>
      <c r="O97" s="68"/>
      <c r="P97" s="80"/>
    </row>
    <row r="98" spans="2:16" ht="15" hidden="1" customHeight="1" x14ac:dyDescent="0.2">
      <c r="B98" s="18" t="s">
        <v>861</v>
      </c>
      <c r="C98" s="19" t="s">
        <v>862</v>
      </c>
      <c r="D98" s="70">
        <v>0</v>
      </c>
      <c r="E98" s="20">
        <v>0</v>
      </c>
      <c r="F98" s="20">
        <v>0</v>
      </c>
      <c r="G98" s="20">
        <v>0</v>
      </c>
      <c r="H98" s="20">
        <f>+D98+E98+F98-G98</f>
        <v>0</v>
      </c>
      <c r="I98" s="20">
        <v>0</v>
      </c>
      <c r="J98" s="20">
        <v>0</v>
      </c>
      <c r="K98" s="20">
        <f>+I98+J98</f>
        <v>0</v>
      </c>
      <c r="L98" s="20">
        <f>+H98-K98</f>
        <v>0</v>
      </c>
      <c r="M98" s="14"/>
      <c r="N98" s="34"/>
      <c r="O98" s="34"/>
      <c r="P98" s="46"/>
    </row>
    <row r="99" spans="2:16" s="63" customFormat="1" ht="15" hidden="1" customHeight="1" x14ac:dyDescent="0.2">
      <c r="B99" s="69" t="s">
        <v>863</v>
      </c>
      <c r="C99" s="45" t="s">
        <v>864</v>
      </c>
      <c r="D99" s="70">
        <v>0</v>
      </c>
      <c r="E99" s="70">
        <v>0</v>
      </c>
      <c r="F99" s="70">
        <v>0</v>
      </c>
      <c r="G99" s="70">
        <v>0</v>
      </c>
      <c r="H99" s="70">
        <f t="shared" ref="H99" si="39">+D99+E99+F99-G99</f>
        <v>0</v>
      </c>
      <c r="I99" s="70">
        <f>+'[20]EGRESOS-CAMINOS'!$K$98</f>
        <v>0</v>
      </c>
      <c r="J99" s="70">
        <v>0</v>
      </c>
      <c r="K99" s="70">
        <f>+I99+J99</f>
        <v>0</v>
      </c>
      <c r="L99" s="70">
        <f>+H99-K99</f>
        <v>0</v>
      </c>
      <c r="N99" s="68"/>
      <c r="O99" s="68"/>
      <c r="P99" s="80"/>
    </row>
    <row r="100" spans="2:16" s="63" customFormat="1" ht="15" customHeight="1" x14ac:dyDescent="0.2">
      <c r="B100" s="75"/>
      <c r="C100" s="45"/>
      <c r="D100" s="70"/>
      <c r="E100" s="70"/>
      <c r="F100" s="70"/>
      <c r="G100" s="70"/>
      <c r="H100" s="70"/>
      <c r="I100" s="70"/>
      <c r="J100" s="70"/>
      <c r="K100" s="70"/>
      <c r="L100" s="70"/>
      <c r="M100" s="110"/>
      <c r="N100" s="68"/>
      <c r="O100" s="68"/>
      <c r="P100" s="80"/>
    </row>
    <row r="101" spans="2:16" s="31" customFormat="1" ht="15" customHeight="1" x14ac:dyDescent="0.2">
      <c r="B101" s="28"/>
      <c r="C101" s="29" t="s">
        <v>865</v>
      </c>
      <c r="D101" s="30">
        <f t="shared" ref="D101:L101" si="40">+D7+D24+D53+D75+D80+D96</f>
        <v>18222379.109969772</v>
      </c>
      <c r="E101" s="30">
        <f t="shared" si="40"/>
        <v>0</v>
      </c>
      <c r="F101" s="30">
        <f t="shared" si="40"/>
        <v>0</v>
      </c>
      <c r="G101" s="30">
        <f t="shared" si="40"/>
        <v>0</v>
      </c>
      <c r="H101" s="30">
        <f t="shared" si="40"/>
        <v>18222379.109969772</v>
      </c>
      <c r="I101" s="30">
        <f>+I7+I24+I53+I75+I80+I96</f>
        <v>0</v>
      </c>
      <c r="J101" s="30">
        <f t="shared" si="40"/>
        <v>1318334.4000000001</v>
      </c>
      <c r="K101" s="30">
        <f t="shared" si="40"/>
        <v>1318334.4000000001</v>
      </c>
      <c r="L101" s="30">
        <f t="shared" si="40"/>
        <v>16904044.709969774</v>
      </c>
      <c r="M101" s="158"/>
    </row>
    <row r="102" spans="2:16" ht="15" hidden="1" customHeight="1" x14ac:dyDescent="0.2">
      <c r="D102" s="83"/>
      <c r="G102" s="38">
        <f>+F101-G101</f>
        <v>0</v>
      </c>
      <c r="H102" s="32"/>
      <c r="I102" s="32">
        <f>+I101-'[13]EGRESOS-CAMINOS'!$K$98</f>
        <v>-10809505.444726916</v>
      </c>
      <c r="J102" s="32"/>
      <c r="K102" s="32">
        <f>+K101-'[14]Programa II (Caminos)'!$D$1089</f>
        <v>-13808911.303750113</v>
      </c>
      <c r="L102" s="85">
        <f>+L101-'[14]Programa II (Caminos)'!$D$1090</f>
        <v>14023067.663780643</v>
      </c>
      <c r="M102" s="14"/>
    </row>
    <row r="103" spans="2:16" ht="15" hidden="1" customHeight="1" x14ac:dyDescent="0.2">
      <c r="F103" s="34"/>
      <c r="G103" s="38">
        <f>+G101-'[22]PROGRAMA II'!$F$588-'[23]PROGRAMA II'!$F$588-'[24]PROGRAMA II'!$F$588-'[25]PROGRAMA II'!$F$588</f>
        <v>-1740000</v>
      </c>
      <c r="K103" s="34"/>
      <c r="M103" s="14"/>
    </row>
    <row r="104" spans="2:16" ht="15" hidden="1" customHeight="1" x14ac:dyDescent="0.2">
      <c r="J104" s="34"/>
      <c r="M104" s="14"/>
    </row>
    <row r="105" spans="2:16" ht="15" hidden="1" customHeight="1" x14ac:dyDescent="0.2">
      <c r="I105" s="44"/>
      <c r="J105" s="34"/>
      <c r="K105" s="88"/>
      <c r="M105" s="14"/>
    </row>
    <row r="106" spans="2:16" ht="15" customHeight="1" x14ac:dyDescent="0.2">
      <c r="D106" s="32">
        <f>+D101-'[1]Programa II-Caminos'!$D$101</f>
        <v>0</v>
      </c>
      <c r="G106" s="32">
        <f>+F101-G101</f>
        <v>0</v>
      </c>
      <c r="H106" s="32">
        <f>+D101+E101+F101-G101-H101</f>
        <v>0</v>
      </c>
      <c r="I106" s="32"/>
      <c r="K106" s="46"/>
    </row>
    <row r="107" spans="2:16" ht="15" customHeight="1" x14ac:dyDescent="0.2">
      <c r="F107" s="32">
        <f>+F101</f>
        <v>0</v>
      </c>
      <c r="G107" s="32">
        <f>+G101</f>
        <v>0</v>
      </c>
      <c r="K107" s="46"/>
    </row>
    <row r="108" spans="2:16" ht="15" customHeight="1" x14ac:dyDescent="0.2"/>
    <row r="109" spans="2:16" ht="15" customHeight="1" x14ac:dyDescent="0.2"/>
    <row r="110" spans="2:16" ht="15" customHeight="1" x14ac:dyDescent="0.2"/>
    <row r="111" spans="2:16" ht="15" customHeight="1" x14ac:dyDescent="0.2"/>
    <row r="112" spans="2:16"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4000000}">
    <filterColumn colId="6">
      <filters blank="1">
        <filter val="1,000,000.00"/>
        <filter val="1,500,000.00"/>
        <filter val="1,600,000.00"/>
        <filter val="1,832,908.33"/>
        <filter val="1,950,000.00"/>
        <filter val="100,000.00"/>
        <filter val="101,275.02"/>
        <filter val="150,000.00"/>
        <filter val="2,232,908.33"/>
        <filter val="2,251,667.74"/>
        <filter val="200,000.00"/>
        <filter val="202,550.03"/>
        <filter val="250,000.00"/>
        <filter val="270,066.71"/>
        <filter val="300,000.00"/>
        <filter val="33,758.34"/>
        <filter val="342,984.72"/>
        <filter val="350,000.00"/>
        <filter val="4,320,066.71"/>
        <filter val="4,500,000.00"/>
        <filter val="5,282,908.33"/>
        <filter val="50,000.00"/>
        <filter val="500,000.00"/>
        <filter val="562,638.96"/>
        <filter val="6,751,667.74"/>
        <filter val="600,000.00"/>
        <filter val="624,529.27"/>
        <filter val="646,809.77"/>
        <filter val="658,287.60"/>
        <filter val="700,000.00"/>
        <filter val="8,619,404.07"/>
        <filter val="800,000.00"/>
        <filter val="9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62:H98 J11:L11 J13:L14 K12:L12 J17:L17 J20:L20 K18:L19 J24:L25 K23:L23 J27:L27 K26:L26 J30:L32 K28:L29 K38:L38 J47:L48 K46:L46 J58:L58 J53:L54 K52:L52 K55:L57 J62:L62 K59:L60 J65:L65 J68:L70 K66:L67 K63:L64 H38:H43 K43:L43 J34:L34 K33:L33 K15:L16 J39:L39 J50:L51 K49:L49 H23:H35 H11:H21 K21:L21 J40:L42 J75:L78 K71:L73 J80:L94 K79:L79 K35:L35 H46:H60 J96:L99 K95:L95 K74:L74 D4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filterMode="1"/>
  <dimension ref="B1:Q25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J127" sqref="J127"/>
    </sheetView>
  </sheetViews>
  <sheetFormatPr baseColWidth="10" defaultRowHeight="12" x14ac:dyDescent="0.2"/>
  <cols>
    <col min="1" max="1" width="2.7109375" style="14" customWidth="1"/>
    <col min="2" max="2" width="16.28515625" style="14" customWidth="1"/>
    <col min="3" max="3" width="82.7109375" style="14" customWidth="1"/>
    <col min="4" max="12" width="18.7109375" style="14" customWidth="1"/>
    <col min="13" max="13" width="12.85546875" style="101" bestFit="1" customWidth="1"/>
    <col min="14" max="15" width="13.42578125" style="14" bestFit="1" customWidth="1"/>
    <col min="16" max="16384" width="11.42578125" style="14"/>
  </cols>
  <sheetData>
    <row r="1" spans="2:17" ht="15" customHeight="1" x14ac:dyDescent="0.2"/>
    <row r="2" spans="2:17" s="64" customFormat="1" ht="15" customHeight="1" x14ac:dyDescent="0.25">
      <c r="B2" s="184" t="s">
        <v>690</v>
      </c>
      <c r="C2" s="184"/>
      <c r="D2" s="184"/>
      <c r="E2" s="184"/>
      <c r="F2" s="184"/>
      <c r="G2" s="184"/>
      <c r="H2" s="184"/>
      <c r="I2" s="184"/>
      <c r="J2" s="184"/>
      <c r="K2" s="184"/>
      <c r="L2" s="184"/>
      <c r="M2" s="157"/>
    </row>
    <row r="3" spans="2:17" s="64" customFormat="1" ht="15" customHeight="1" x14ac:dyDescent="0.25">
      <c r="B3" s="184" t="s">
        <v>1014</v>
      </c>
      <c r="C3" s="184"/>
      <c r="D3" s="184"/>
      <c r="E3" s="184"/>
      <c r="F3" s="184"/>
      <c r="G3" s="184"/>
      <c r="H3" s="184"/>
      <c r="I3" s="184"/>
      <c r="J3" s="184"/>
      <c r="K3" s="184"/>
      <c r="L3" s="184"/>
      <c r="M3" s="157"/>
    </row>
    <row r="4" spans="2:17" ht="15" customHeight="1" x14ac:dyDescent="0.2"/>
    <row r="5" spans="2:17"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c r="M5" s="110"/>
    </row>
    <row r="6" spans="2:17" s="63" customFormat="1" ht="17.25" customHeight="1" x14ac:dyDescent="0.2">
      <c r="B6" s="185"/>
      <c r="C6" s="186"/>
      <c r="D6" s="183"/>
      <c r="E6" s="183"/>
      <c r="F6" s="183"/>
      <c r="G6" s="187"/>
      <c r="H6" s="183"/>
      <c r="I6" s="183"/>
      <c r="J6" s="183"/>
      <c r="K6" s="183"/>
      <c r="L6" s="183"/>
      <c r="M6" s="110"/>
    </row>
    <row r="7" spans="2:17" s="63" customFormat="1" ht="15" customHeight="1" x14ac:dyDescent="0.2">
      <c r="B7" s="65" t="s">
        <v>702</v>
      </c>
      <c r="C7" s="66" t="s">
        <v>703</v>
      </c>
      <c r="D7" s="67">
        <f t="shared" ref="D7:L7" si="0">+D8+D11+D14+D17+D20</f>
        <v>16286803.427833868</v>
      </c>
      <c r="E7" s="67">
        <f t="shared" si="0"/>
        <v>0</v>
      </c>
      <c r="F7" s="67">
        <f t="shared" si="0"/>
        <v>0</v>
      </c>
      <c r="G7" s="67">
        <f t="shared" si="0"/>
        <v>0</v>
      </c>
      <c r="H7" s="67">
        <f t="shared" si="0"/>
        <v>16286803.427833868</v>
      </c>
      <c r="I7" s="67">
        <f>+I8+I11+I14+I17+I20</f>
        <v>0</v>
      </c>
      <c r="J7" s="67">
        <f t="shared" si="0"/>
        <v>3161746.25</v>
      </c>
      <c r="K7" s="67">
        <f t="shared" si="0"/>
        <v>3161746.25</v>
      </c>
      <c r="L7" s="67">
        <f t="shared" si="0"/>
        <v>13125057.177833866</v>
      </c>
      <c r="M7" s="110"/>
      <c r="N7" s="68"/>
      <c r="O7" s="68"/>
      <c r="P7" s="80"/>
      <c r="Q7" s="80"/>
    </row>
    <row r="8" spans="2:17" s="63" customFormat="1" ht="15" customHeight="1" x14ac:dyDescent="0.2">
      <c r="B8" s="65" t="s">
        <v>704</v>
      </c>
      <c r="C8" s="66" t="s">
        <v>705</v>
      </c>
      <c r="D8" s="67">
        <f>SUM(D9:D10)</f>
        <v>8202616.5219999989</v>
      </c>
      <c r="E8" s="67">
        <f t="shared" ref="E8:L8" si="1">SUM(E9:E10)</f>
        <v>0</v>
      </c>
      <c r="F8" s="67">
        <f t="shared" si="1"/>
        <v>0</v>
      </c>
      <c r="G8" s="67">
        <f t="shared" si="1"/>
        <v>0</v>
      </c>
      <c r="H8" s="67">
        <f t="shared" si="1"/>
        <v>8202616.5219999989</v>
      </c>
      <c r="I8" s="67">
        <f>SUM(I9:I10)</f>
        <v>0</v>
      </c>
      <c r="J8" s="67">
        <f t="shared" si="1"/>
        <v>1866778.84</v>
      </c>
      <c r="K8" s="67">
        <f t="shared" si="1"/>
        <v>1866778.84</v>
      </c>
      <c r="L8" s="67">
        <f t="shared" si="1"/>
        <v>6335837.6819999991</v>
      </c>
      <c r="M8" s="110"/>
      <c r="N8" s="68"/>
      <c r="O8" s="68"/>
      <c r="P8" s="80"/>
      <c r="Q8" s="80"/>
    </row>
    <row r="9" spans="2:17" s="63" customFormat="1" ht="15" customHeight="1" x14ac:dyDescent="0.2">
      <c r="B9" s="69" t="s">
        <v>706</v>
      </c>
      <c r="C9" s="45" t="s">
        <v>707</v>
      </c>
      <c r="D9" s="70">
        <f>+'[1]Programa II-Acueducto'!$D$10</f>
        <v>4202616.5219999989</v>
      </c>
      <c r="E9" s="70">
        <v>0</v>
      </c>
      <c r="F9" s="70">
        <v>0</v>
      </c>
      <c r="G9" s="70">
        <v>0</v>
      </c>
      <c r="H9" s="70">
        <f>+D9+E9+F9-G9</f>
        <v>4202616.5219999989</v>
      </c>
      <c r="I9" s="70">
        <v>0</v>
      </c>
      <c r="J9" s="71">
        <f>+'[9]I TRIM 2020'!$E$543</f>
        <v>1021665.46</v>
      </c>
      <c r="K9" s="70">
        <f>+I9+J9</f>
        <v>1021665.46</v>
      </c>
      <c r="L9" s="70">
        <f>+H9-K9</f>
        <v>3180951.061999999</v>
      </c>
      <c r="M9" s="110">
        <v>1021665.46</v>
      </c>
      <c r="N9" s="68">
        <f>+K9-M9</f>
        <v>0</v>
      </c>
      <c r="O9" s="68"/>
      <c r="P9" s="80"/>
      <c r="Q9" s="80"/>
    </row>
    <row r="10" spans="2:17" s="63" customFormat="1" ht="15" customHeight="1" x14ac:dyDescent="0.2">
      <c r="B10" s="69" t="s">
        <v>708</v>
      </c>
      <c r="C10" s="45" t="s">
        <v>709</v>
      </c>
      <c r="D10" s="70">
        <f>+'[1]Programa II-Acueducto'!$D$11</f>
        <v>4000000</v>
      </c>
      <c r="E10" s="70">
        <v>0</v>
      </c>
      <c r="F10" s="70">
        <v>0</v>
      </c>
      <c r="G10" s="70">
        <v>0</v>
      </c>
      <c r="H10" s="70">
        <f>+D10+E10+F10-G10</f>
        <v>4000000</v>
      </c>
      <c r="I10" s="70">
        <v>0</v>
      </c>
      <c r="J10" s="71">
        <f>+'[9]I TRIM 2020'!$E$559</f>
        <v>845113.38000000012</v>
      </c>
      <c r="K10" s="70">
        <f>+I10+J10</f>
        <v>845113.38000000012</v>
      </c>
      <c r="L10" s="71">
        <f>+H10-K10</f>
        <v>3154886.62</v>
      </c>
      <c r="M10" s="110">
        <v>845113.38000000012</v>
      </c>
      <c r="N10" s="68">
        <f>+K10-M10</f>
        <v>0</v>
      </c>
      <c r="O10" s="68"/>
      <c r="P10" s="80"/>
      <c r="Q10" s="80"/>
    </row>
    <row r="11" spans="2:17" s="63" customFormat="1" ht="15" customHeight="1" x14ac:dyDescent="0.2">
      <c r="B11" s="65" t="s">
        <v>710</v>
      </c>
      <c r="C11" s="66" t="s">
        <v>711</v>
      </c>
      <c r="D11" s="67">
        <f>SUM(D12:D13)</f>
        <v>700000</v>
      </c>
      <c r="E11" s="67">
        <f t="shared" ref="E11:L11" si="2">SUM(E12:E13)</f>
        <v>0</v>
      </c>
      <c r="F11" s="67">
        <f t="shared" si="2"/>
        <v>0</v>
      </c>
      <c r="G11" s="67">
        <f t="shared" si="2"/>
        <v>0</v>
      </c>
      <c r="H11" s="67">
        <f t="shared" si="2"/>
        <v>700000</v>
      </c>
      <c r="I11" s="67">
        <f>SUM(I12:I13)</f>
        <v>0</v>
      </c>
      <c r="J11" s="30">
        <f t="shared" si="2"/>
        <v>0</v>
      </c>
      <c r="K11" s="67">
        <f t="shared" si="2"/>
        <v>0</v>
      </c>
      <c r="L11" s="67">
        <f t="shared" si="2"/>
        <v>700000</v>
      </c>
      <c r="M11" s="110"/>
      <c r="N11" s="68"/>
      <c r="O11" s="68"/>
      <c r="P11" s="80"/>
      <c r="Q11" s="80"/>
    </row>
    <row r="12" spans="2:17" s="63" customFormat="1" ht="15" customHeight="1" x14ac:dyDescent="0.2">
      <c r="B12" s="69" t="s">
        <v>712</v>
      </c>
      <c r="C12" s="45" t="s">
        <v>713</v>
      </c>
      <c r="D12" s="70">
        <f>+'[1]Programa II-Acueducto'!$D$13</f>
        <v>700000</v>
      </c>
      <c r="E12" s="70">
        <v>0</v>
      </c>
      <c r="F12" s="70">
        <v>0</v>
      </c>
      <c r="G12" s="70">
        <v>0</v>
      </c>
      <c r="H12" s="70">
        <f>+D12+E12+F12-G12</f>
        <v>700000</v>
      </c>
      <c r="I12" s="70">
        <v>0</v>
      </c>
      <c r="J12" s="71">
        <v>0</v>
      </c>
      <c r="K12" s="70">
        <f>+I12+J12</f>
        <v>0</v>
      </c>
      <c r="L12" s="70">
        <f>+H12-K12</f>
        <v>700000</v>
      </c>
      <c r="M12" s="110">
        <v>0</v>
      </c>
      <c r="N12" s="68">
        <f>+K12-M12</f>
        <v>0</v>
      </c>
      <c r="O12" s="68"/>
      <c r="P12" s="80"/>
      <c r="Q12" s="80"/>
    </row>
    <row r="13" spans="2:17"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c r="N13" s="68"/>
      <c r="O13" s="68"/>
      <c r="P13" s="80"/>
      <c r="Q13" s="80"/>
    </row>
    <row r="14" spans="2:17" s="63" customFormat="1" ht="15" customHeight="1" x14ac:dyDescent="0.2">
      <c r="B14" s="65" t="s">
        <v>716</v>
      </c>
      <c r="C14" s="66" t="s">
        <v>717</v>
      </c>
      <c r="D14" s="67">
        <f>SUM(D15:D16)</f>
        <v>4918138.8804385988</v>
      </c>
      <c r="E14" s="67">
        <f t="shared" ref="E14:L14" si="3">SUM(E15:E16)</f>
        <v>0</v>
      </c>
      <c r="F14" s="67">
        <f t="shared" si="3"/>
        <v>0</v>
      </c>
      <c r="G14" s="67">
        <f t="shared" si="3"/>
        <v>0</v>
      </c>
      <c r="H14" s="67">
        <f t="shared" si="3"/>
        <v>4918138.8804385988</v>
      </c>
      <c r="I14" s="67">
        <f>SUM(I15:I16)</f>
        <v>0</v>
      </c>
      <c r="J14" s="30">
        <f t="shared" si="3"/>
        <v>919498.18</v>
      </c>
      <c r="K14" s="67">
        <f t="shared" si="3"/>
        <v>919498.18</v>
      </c>
      <c r="L14" s="67">
        <f t="shared" si="3"/>
        <v>3998640.7004385986</v>
      </c>
      <c r="M14" s="110"/>
      <c r="N14" s="68"/>
      <c r="O14" s="68"/>
      <c r="P14" s="80"/>
      <c r="Q14" s="80"/>
    </row>
    <row r="15" spans="2:17" s="63" customFormat="1" ht="15" customHeight="1" x14ac:dyDescent="0.2">
      <c r="B15" s="69" t="s">
        <v>718</v>
      </c>
      <c r="C15" s="45" t="s">
        <v>719</v>
      </c>
      <c r="D15" s="70">
        <f>+'[1]Programa II-Acueducto'!$D$16</f>
        <v>3855003.8887360003</v>
      </c>
      <c r="E15" s="70">
        <v>0</v>
      </c>
      <c r="F15" s="70">
        <v>0</v>
      </c>
      <c r="G15" s="70">
        <v>0</v>
      </c>
      <c r="H15" s="70">
        <f>+D15+E15+F15-G15</f>
        <v>3855003.8887360003</v>
      </c>
      <c r="I15" s="70">
        <v>0</v>
      </c>
      <c r="J15" s="71">
        <f>+'[9]I TRIM 2020'!$E$575</f>
        <v>919498.18</v>
      </c>
      <c r="K15" s="70">
        <f>+I15+J15</f>
        <v>919498.18</v>
      </c>
      <c r="L15" s="70">
        <f>+H15-K15</f>
        <v>2935505.7087360001</v>
      </c>
      <c r="M15" s="110">
        <v>919498.18</v>
      </c>
      <c r="N15" s="68">
        <f>+K15-M15</f>
        <v>0</v>
      </c>
      <c r="O15" s="68"/>
      <c r="P15" s="80"/>
      <c r="Q15" s="80"/>
    </row>
    <row r="16" spans="2:17" s="63" customFormat="1" ht="15" customHeight="1" x14ac:dyDescent="0.2">
      <c r="B16" s="69" t="s">
        <v>720</v>
      </c>
      <c r="C16" s="45" t="s">
        <v>721</v>
      </c>
      <c r="D16" s="70">
        <f>+'[1]Programa II-Acueducto'!$D$17</f>
        <v>1063134.9917025985</v>
      </c>
      <c r="E16" s="70">
        <v>0</v>
      </c>
      <c r="F16" s="70">
        <v>0</v>
      </c>
      <c r="G16" s="70">
        <v>0</v>
      </c>
      <c r="H16" s="70">
        <f>+D16+E16+F16-G16</f>
        <v>1063134.9917025985</v>
      </c>
      <c r="I16" s="70">
        <v>0</v>
      </c>
      <c r="J16" s="71">
        <v>0</v>
      </c>
      <c r="K16" s="70">
        <f>+I16+J16</f>
        <v>0</v>
      </c>
      <c r="L16" s="70">
        <f>+H16-K16</f>
        <v>1063134.9917025985</v>
      </c>
      <c r="M16" s="110">
        <v>0</v>
      </c>
      <c r="N16" s="68">
        <f>+K16-M16</f>
        <v>0</v>
      </c>
      <c r="O16" s="68"/>
      <c r="P16" s="80"/>
      <c r="Q16" s="80"/>
    </row>
    <row r="17" spans="2:17" s="63" customFormat="1" ht="15" customHeight="1" x14ac:dyDescent="0.2">
      <c r="B17" s="65" t="s">
        <v>722</v>
      </c>
      <c r="C17" s="66" t="s">
        <v>723</v>
      </c>
      <c r="D17" s="67">
        <f>SUM(D18:D19)</f>
        <v>1243867.9900467598</v>
      </c>
      <c r="E17" s="67">
        <f t="shared" ref="E17:L17" si="4">SUM(E18:E19)</f>
        <v>0</v>
      </c>
      <c r="F17" s="67">
        <f t="shared" si="4"/>
        <v>0</v>
      </c>
      <c r="G17" s="67">
        <f t="shared" si="4"/>
        <v>0</v>
      </c>
      <c r="H17" s="67">
        <f t="shared" si="4"/>
        <v>1243867.9900467598</v>
      </c>
      <c r="I17" s="67">
        <f>SUM(I18:I19)</f>
        <v>0</v>
      </c>
      <c r="J17" s="30">
        <f t="shared" si="4"/>
        <v>189989.97</v>
      </c>
      <c r="K17" s="67">
        <f t="shared" si="4"/>
        <v>189989.97</v>
      </c>
      <c r="L17" s="67">
        <f t="shared" si="4"/>
        <v>1053878.0200467599</v>
      </c>
      <c r="M17" s="110"/>
      <c r="N17" s="68"/>
      <c r="O17" s="68"/>
      <c r="P17" s="80"/>
      <c r="Q17" s="80"/>
    </row>
    <row r="18" spans="2:17" s="63" customFormat="1" ht="15" customHeight="1" x14ac:dyDescent="0.2">
      <c r="B18" s="69" t="s">
        <v>724</v>
      </c>
      <c r="C18" s="45" t="s">
        <v>725</v>
      </c>
      <c r="D18" s="70">
        <f>+'[1]Programa II-Acueducto'!$D$19</f>
        <v>1180079.8879930798</v>
      </c>
      <c r="E18" s="70">
        <v>0</v>
      </c>
      <c r="F18" s="70">
        <v>0</v>
      </c>
      <c r="G18" s="70">
        <v>0</v>
      </c>
      <c r="H18" s="70">
        <f>+D18+E18+F18-G18</f>
        <v>1180079.8879930798</v>
      </c>
      <c r="I18" s="70">
        <v>0</v>
      </c>
      <c r="J18" s="71">
        <f>+'[9]I TRIM 2020'!$E$585</f>
        <v>180700.01</v>
      </c>
      <c r="K18" s="70">
        <f>+I18+J18</f>
        <v>180700.01</v>
      </c>
      <c r="L18" s="70">
        <f>+H18-K18</f>
        <v>999379.87799307983</v>
      </c>
      <c r="M18" s="110">
        <v>180700.01</v>
      </c>
      <c r="N18" s="68">
        <f>+K18-M18</f>
        <v>0</v>
      </c>
      <c r="O18" s="68"/>
      <c r="P18" s="80"/>
      <c r="Q18" s="80"/>
    </row>
    <row r="19" spans="2:17" s="63" customFormat="1" ht="15" customHeight="1" x14ac:dyDescent="0.2">
      <c r="B19" s="69" t="s">
        <v>726</v>
      </c>
      <c r="C19" s="45" t="s">
        <v>727</v>
      </c>
      <c r="D19" s="70">
        <f>+'[1]Programa II-Acueducto'!$D$20</f>
        <v>63788.102053679992</v>
      </c>
      <c r="E19" s="70">
        <v>0</v>
      </c>
      <c r="F19" s="70">
        <v>0</v>
      </c>
      <c r="G19" s="70">
        <v>0</v>
      </c>
      <c r="H19" s="70">
        <f>+D19+E19+F19-G19</f>
        <v>63788.102053679992</v>
      </c>
      <c r="I19" s="70">
        <v>0</v>
      </c>
      <c r="J19" s="71">
        <f>+'[9]I TRIM 2020'!$E$595</f>
        <v>9289.9599999999991</v>
      </c>
      <c r="K19" s="70">
        <f>+I19+J19</f>
        <v>9289.9599999999991</v>
      </c>
      <c r="L19" s="70">
        <f>+H19-K19</f>
        <v>54498.142053679992</v>
      </c>
      <c r="M19" s="110">
        <v>9289.9599999999991</v>
      </c>
      <c r="N19" s="68">
        <f>+K19-M19</f>
        <v>0</v>
      </c>
      <c r="O19" s="68"/>
      <c r="P19" s="80"/>
      <c r="Q19" s="80"/>
    </row>
    <row r="20" spans="2:17" s="63" customFormat="1" ht="15" customHeight="1" x14ac:dyDescent="0.2">
      <c r="B20" s="65" t="s">
        <v>728</v>
      </c>
      <c r="C20" s="66" t="s">
        <v>729</v>
      </c>
      <c r="D20" s="67">
        <f>SUM(D21:D23)</f>
        <v>1222180.0353485085</v>
      </c>
      <c r="E20" s="67">
        <f t="shared" ref="E20:L20" si="5">SUM(E21:E23)</f>
        <v>0</v>
      </c>
      <c r="F20" s="67">
        <f t="shared" si="5"/>
        <v>0</v>
      </c>
      <c r="G20" s="67">
        <f t="shared" si="5"/>
        <v>0</v>
      </c>
      <c r="H20" s="67">
        <f t="shared" si="5"/>
        <v>1222180.0353485085</v>
      </c>
      <c r="I20" s="67">
        <f>SUM(I21:I23)</f>
        <v>0</v>
      </c>
      <c r="J20" s="30">
        <f t="shared" si="5"/>
        <v>185479.26</v>
      </c>
      <c r="K20" s="67">
        <f t="shared" si="5"/>
        <v>185479.26</v>
      </c>
      <c r="L20" s="67">
        <f t="shared" si="5"/>
        <v>1036700.7753485086</v>
      </c>
      <c r="M20" s="110"/>
      <c r="N20" s="68"/>
      <c r="O20" s="68"/>
      <c r="P20" s="80"/>
      <c r="Q20" s="80"/>
    </row>
    <row r="21" spans="2:17" s="63" customFormat="1" ht="15" customHeight="1" x14ac:dyDescent="0.2">
      <c r="B21" s="69" t="s">
        <v>903</v>
      </c>
      <c r="C21" s="45" t="s">
        <v>904</v>
      </c>
      <c r="D21" s="70">
        <f>+'[1]Programa II-Acueducto'!$D$22</f>
        <v>648087.1168653887</v>
      </c>
      <c r="E21" s="70">
        <v>0</v>
      </c>
      <c r="F21" s="70">
        <v>0</v>
      </c>
      <c r="G21" s="70">
        <v>0</v>
      </c>
      <c r="H21" s="70">
        <f>+D21+E21+F21-G21</f>
        <v>648087.1168653887</v>
      </c>
      <c r="I21" s="70">
        <v>0</v>
      </c>
      <c r="J21" s="71">
        <f>+'[9]I TRIM 2020'!$E$605</f>
        <v>101871.31</v>
      </c>
      <c r="K21" s="70">
        <f>+I21+J21</f>
        <v>101871.31</v>
      </c>
      <c r="L21" s="70">
        <f>+H21-K21</f>
        <v>546215.80686538876</v>
      </c>
      <c r="M21" s="110">
        <v>101871.31</v>
      </c>
      <c r="N21" s="68">
        <f>+K21-M21</f>
        <v>0</v>
      </c>
      <c r="O21" s="68"/>
      <c r="P21" s="80"/>
      <c r="Q21" s="80"/>
    </row>
    <row r="22" spans="2:17" s="63" customFormat="1" ht="15" customHeight="1" x14ac:dyDescent="0.2">
      <c r="B22" s="69" t="s">
        <v>730</v>
      </c>
      <c r="C22" s="45" t="s">
        <v>731</v>
      </c>
      <c r="D22" s="70">
        <f>+'[1]Programa II-Acueducto'!$D$23</f>
        <v>191364.30616103997</v>
      </c>
      <c r="E22" s="70">
        <v>0</v>
      </c>
      <c r="F22" s="70">
        <v>0</v>
      </c>
      <c r="G22" s="70">
        <v>0</v>
      </c>
      <c r="H22" s="70">
        <f>+D22+E22+F22-G22</f>
        <v>191364.30616103997</v>
      </c>
      <c r="I22" s="70">
        <v>0</v>
      </c>
      <c r="J22" s="71">
        <f>+'[9]I TRIM 2020'!$E$615</f>
        <v>27869.32</v>
      </c>
      <c r="K22" s="70">
        <f>+I22+J22</f>
        <v>27869.32</v>
      </c>
      <c r="L22" s="70">
        <f>+H22-K22</f>
        <v>163494.98616103997</v>
      </c>
      <c r="M22" s="110">
        <v>27869.32</v>
      </c>
      <c r="N22" s="68">
        <f>+K22-M22</f>
        <v>0</v>
      </c>
      <c r="O22" s="68"/>
      <c r="P22" s="80"/>
      <c r="Q22" s="80"/>
    </row>
    <row r="23" spans="2:17" s="63" customFormat="1" ht="15" customHeight="1" x14ac:dyDescent="0.2">
      <c r="B23" s="69" t="s">
        <v>732</v>
      </c>
      <c r="C23" s="45" t="s">
        <v>733</v>
      </c>
      <c r="D23" s="70">
        <f>+'[1]Programa II-Acueducto'!$D$24</f>
        <v>382728.61232207995</v>
      </c>
      <c r="E23" s="70">
        <v>0</v>
      </c>
      <c r="F23" s="70">
        <v>0</v>
      </c>
      <c r="G23" s="70">
        <v>0</v>
      </c>
      <c r="H23" s="70">
        <f>+D23+E23+F23-G23</f>
        <v>382728.61232207995</v>
      </c>
      <c r="I23" s="70">
        <v>0</v>
      </c>
      <c r="J23" s="71">
        <f>+'[9]I TRIM 2020'!$E$625</f>
        <v>55738.63</v>
      </c>
      <c r="K23" s="70">
        <f>+I23+J23</f>
        <v>55738.63</v>
      </c>
      <c r="L23" s="70">
        <f>+H23-K23</f>
        <v>326989.98232207994</v>
      </c>
      <c r="M23" s="110">
        <v>55738.63</v>
      </c>
      <c r="N23" s="68">
        <f>+K23-M23</f>
        <v>0</v>
      </c>
      <c r="O23" s="68"/>
      <c r="P23" s="80"/>
      <c r="Q23" s="80"/>
    </row>
    <row r="24" spans="2:17" s="63" customFormat="1" ht="15" customHeight="1" x14ac:dyDescent="0.2">
      <c r="B24" s="65" t="s">
        <v>734</v>
      </c>
      <c r="C24" s="66" t="s">
        <v>735</v>
      </c>
      <c r="D24" s="67">
        <f>+D25+D28+D31+D36+D43+D45+D47+D50+D54+D56</f>
        <v>7640304.8200000003</v>
      </c>
      <c r="E24" s="67">
        <f t="shared" ref="E24:L24" si="6">+E25+E28+E31+E36+E43+E45+E47+E50+E54+E56</f>
        <v>0</v>
      </c>
      <c r="F24" s="67">
        <f t="shared" si="6"/>
        <v>0</v>
      </c>
      <c r="G24" s="67">
        <f t="shared" si="6"/>
        <v>0</v>
      </c>
      <c r="H24" s="67">
        <f t="shared" si="6"/>
        <v>7640304.8200000003</v>
      </c>
      <c r="I24" s="67">
        <f t="shared" si="6"/>
        <v>0</v>
      </c>
      <c r="J24" s="30">
        <f t="shared" si="6"/>
        <v>724642.28</v>
      </c>
      <c r="K24" s="67">
        <f t="shared" si="6"/>
        <v>724642.28</v>
      </c>
      <c r="L24" s="67">
        <f t="shared" si="6"/>
        <v>6915662.540000001</v>
      </c>
      <c r="M24" s="110"/>
      <c r="N24" s="68"/>
      <c r="O24" s="68"/>
      <c r="P24" s="80"/>
      <c r="Q24" s="80"/>
    </row>
    <row r="25" spans="2:17" s="63" customFormat="1" ht="15" hidden="1" customHeight="1" x14ac:dyDescent="0.2">
      <c r="B25" s="65" t="s">
        <v>736</v>
      </c>
      <c r="C25" s="66" t="s">
        <v>291</v>
      </c>
      <c r="D25" s="67">
        <f t="shared" ref="D25:L25" si="7">SUM(D26:D27)</f>
        <v>0</v>
      </c>
      <c r="E25" s="67">
        <f t="shared" si="7"/>
        <v>0</v>
      </c>
      <c r="F25" s="67">
        <f t="shared" si="7"/>
        <v>0</v>
      </c>
      <c r="G25" s="67">
        <f>SUM(G26:G27)</f>
        <v>0</v>
      </c>
      <c r="H25" s="67">
        <f t="shared" si="7"/>
        <v>0</v>
      </c>
      <c r="I25" s="67">
        <f t="shared" si="7"/>
        <v>0</v>
      </c>
      <c r="J25" s="67">
        <f t="shared" si="7"/>
        <v>0</v>
      </c>
      <c r="K25" s="67">
        <f t="shared" si="7"/>
        <v>0</v>
      </c>
      <c r="L25" s="67">
        <f t="shared" si="7"/>
        <v>0</v>
      </c>
      <c r="N25" s="68"/>
      <c r="O25" s="68"/>
      <c r="P25" s="80"/>
      <c r="Q25" s="80"/>
    </row>
    <row r="26" spans="2:17" s="63" customFormat="1" ht="15" hidden="1" customHeight="1" x14ac:dyDescent="0.2">
      <c r="B26" s="69" t="s">
        <v>877</v>
      </c>
      <c r="C26" s="45" t="s">
        <v>878</v>
      </c>
      <c r="D26" s="70">
        <v>0</v>
      </c>
      <c r="E26" s="70">
        <v>0</v>
      </c>
      <c r="F26" s="70">
        <v>0</v>
      </c>
      <c r="G26" s="70">
        <v>0</v>
      </c>
      <c r="H26" s="70">
        <f>+D26+E26+F26-G26</f>
        <v>0</v>
      </c>
      <c r="I26" s="70">
        <f>+'[11]EGRESOS-ACUEDUCTO'!$K$25</f>
        <v>0</v>
      </c>
      <c r="J26" s="70">
        <v>0</v>
      </c>
      <c r="K26" s="70">
        <f>+I26+J26</f>
        <v>0</v>
      </c>
      <c r="L26" s="70">
        <f>+H26-K26</f>
        <v>0</v>
      </c>
      <c r="N26" s="68"/>
      <c r="O26" s="68"/>
      <c r="P26" s="80"/>
      <c r="Q26" s="80"/>
    </row>
    <row r="27" spans="2:17" s="63" customFormat="1" ht="15" hidden="1" customHeight="1" x14ac:dyDescent="0.2">
      <c r="B27" s="69" t="s">
        <v>737</v>
      </c>
      <c r="C27" s="45" t="s">
        <v>738</v>
      </c>
      <c r="D27" s="70">
        <v>0</v>
      </c>
      <c r="E27" s="70">
        <v>0</v>
      </c>
      <c r="F27" s="70">
        <v>0</v>
      </c>
      <c r="G27" s="70">
        <v>0</v>
      </c>
      <c r="H27" s="70">
        <f>+D27+E27+F27-G27</f>
        <v>0</v>
      </c>
      <c r="I27" s="70">
        <v>0</v>
      </c>
      <c r="J27" s="70">
        <v>0</v>
      </c>
      <c r="K27" s="70">
        <f>+I27+J27</f>
        <v>0</v>
      </c>
      <c r="L27" s="70">
        <f>+H27-K27</f>
        <v>0</v>
      </c>
      <c r="N27" s="68"/>
      <c r="O27" s="68"/>
      <c r="P27" s="80"/>
      <c r="Q27" s="80"/>
    </row>
    <row r="28" spans="2:17" s="63" customFormat="1" ht="15" hidden="1" customHeight="1" x14ac:dyDescent="0.2">
      <c r="B28" s="65" t="s">
        <v>739</v>
      </c>
      <c r="C28" s="66" t="s">
        <v>740</v>
      </c>
      <c r="D28" s="67">
        <f>SUM(D29:D30)</f>
        <v>0</v>
      </c>
      <c r="E28" s="67">
        <f t="shared" ref="E28:L28" si="8">SUM(E29:E30)</f>
        <v>0</v>
      </c>
      <c r="F28" s="67">
        <f t="shared" si="8"/>
        <v>0</v>
      </c>
      <c r="G28" s="67">
        <f t="shared" si="8"/>
        <v>0</v>
      </c>
      <c r="H28" s="67">
        <f t="shared" si="8"/>
        <v>0</v>
      </c>
      <c r="I28" s="67">
        <f>SUM(I29:I30)</f>
        <v>0</v>
      </c>
      <c r="J28" s="67">
        <f t="shared" si="8"/>
        <v>0</v>
      </c>
      <c r="K28" s="67">
        <f t="shared" si="8"/>
        <v>0</v>
      </c>
      <c r="L28" s="67">
        <f t="shared" si="8"/>
        <v>0</v>
      </c>
      <c r="N28" s="68"/>
      <c r="O28" s="68"/>
      <c r="P28" s="80"/>
      <c r="Q28" s="80"/>
    </row>
    <row r="29" spans="2:17" s="63" customFormat="1" ht="15" hidden="1" customHeight="1" x14ac:dyDescent="0.2">
      <c r="B29" s="69" t="s">
        <v>741</v>
      </c>
      <c r="C29" s="45" t="s">
        <v>742</v>
      </c>
      <c r="D29" s="70">
        <v>0</v>
      </c>
      <c r="E29" s="70">
        <v>0</v>
      </c>
      <c r="F29" s="70">
        <v>0</v>
      </c>
      <c r="G29" s="70">
        <v>0</v>
      </c>
      <c r="H29" s="70">
        <f>+D29+E29+F29-G29</f>
        <v>0</v>
      </c>
      <c r="I29" s="70">
        <v>0</v>
      </c>
      <c r="J29" s="70">
        <v>0</v>
      </c>
      <c r="K29" s="70">
        <f>+I29+J29</f>
        <v>0</v>
      </c>
      <c r="L29" s="70">
        <f>+H29-K29</f>
        <v>0</v>
      </c>
      <c r="N29" s="68"/>
      <c r="O29" s="68"/>
      <c r="P29" s="80"/>
      <c r="Q29" s="80"/>
    </row>
    <row r="30" spans="2:17" s="63" customFormat="1" ht="15" hidden="1" customHeight="1" x14ac:dyDescent="0.2">
      <c r="B30" s="69" t="s">
        <v>743</v>
      </c>
      <c r="C30" s="45" t="s">
        <v>744</v>
      </c>
      <c r="D30" s="70">
        <v>0</v>
      </c>
      <c r="E30" s="70">
        <v>0</v>
      </c>
      <c r="F30" s="70">
        <v>0</v>
      </c>
      <c r="G30" s="70">
        <v>0</v>
      </c>
      <c r="H30" s="70">
        <f>+D30+E30+F30-G30</f>
        <v>0</v>
      </c>
      <c r="I30" s="70">
        <v>0</v>
      </c>
      <c r="J30" s="70">
        <v>0</v>
      </c>
      <c r="K30" s="70">
        <f>+I30+J30</f>
        <v>0</v>
      </c>
      <c r="L30" s="70">
        <f>+H30-K30</f>
        <v>0</v>
      </c>
      <c r="N30" s="68"/>
      <c r="O30" s="68"/>
      <c r="P30" s="80"/>
      <c r="Q30" s="80"/>
    </row>
    <row r="31" spans="2:17" s="63" customFormat="1" ht="15" customHeight="1" x14ac:dyDescent="0.2">
      <c r="B31" s="65" t="s">
        <v>745</v>
      </c>
      <c r="C31" s="66" t="s">
        <v>746</v>
      </c>
      <c r="D31" s="67">
        <f>SUM(D32:D35)</f>
        <v>400000</v>
      </c>
      <c r="E31" s="67">
        <f t="shared" ref="E31:L31" si="9">SUM(E32:E35)</f>
        <v>0</v>
      </c>
      <c r="F31" s="67">
        <f t="shared" si="9"/>
        <v>0</v>
      </c>
      <c r="G31" s="67">
        <f t="shared" si="9"/>
        <v>0</v>
      </c>
      <c r="H31" s="67">
        <f t="shared" si="9"/>
        <v>400000</v>
      </c>
      <c r="I31" s="67">
        <f>SUM(I32:I35)</f>
        <v>0</v>
      </c>
      <c r="J31" s="30">
        <f t="shared" si="9"/>
        <v>0</v>
      </c>
      <c r="K31" s="67">
        <f t="shared" si="9"/>
        <v>0</v>
      </c>
      <c r="L31" s="67">
        <f t="shared" si="9"/>
        <v>400000</v>
      </c>
      <c r="M31" s="110"/>
      <c r="N31" s="68"/>
      <c r="O31" s="68"/>
      <c r="P31" s="80"/>
      <c r="Q31" s="80"/>
    </row>
    <row r="32" spans="2:17" s="63" customFormat="1" ht="15" customHeight="1" x14ac:dyDescent="0.2">
      <c r="B32" s="69" t="s">
        <v>747</v>
      </c>
      <c r="C32" s="45" t="s">
        <v>748</v>
      </c>
      <c r="D32" s="70">
        <f>+'[1]Programa II-Acueducto'!$D$32</f>
        <v>100000</v>
      </c>
      <c r="E32" s="70">
        <v>0</v>
      </c>
      <c r="F32" s="70">
        <v>0</v>
      </c>
      <c r="G32" s="70">
        <v>0</v>
      </c>
      <c r="H32" s="70">
        <f>+D32+E32+F32-G32</f>
        <v>100000</v>
      </c>
      <c r="I32" s="70">
        <v>0</v>
      </c>
      <c r="J32" s="71">
        <v>0</v>
      </c>
      <c r="K32" s="70">
        <f>+I32+J32</f>
        <v>0</v>
      </c>
      <c r="L32" s="70">
        <f>+H32-K32</f>
        <v>100000</v>
      </c>
      <c r="M32" s="110">
        <v>0</v>
      </c>
      <c r="N32" s="68">
        <f>+K32-M32</f>
        <v>0</v>
      </c>
      <c r="O32" s="68"/>
      <c r="P32" s="80"/>
      <c r="Q32" s="80"/>
    </row>
    <row r="33" spans="2:17" s="63" customFormat="1" ht="15" hidden="1" customHeight="1" x14ac:dyDescent="0.2">
      <c r="B33" s="69" t="s">
        <v>906</v>
      </c>
      <c r="C33" s="45" t="s">
        <v>907</v>
      </c>
      <c r="D33" s="70">
        <v>0</v>
      </c>
      <c r="E33" s="70">
        <v>0</v>
      </c>
      <c r="F33" s="70">
        <v>0</v>
      </c>
      <c r="G33" s="70">
        <v>0</v>
      </c>
      <c r="H33" s="70">
        <f>+D33+E33+F33-G33</f>
        <v>0</v>
      </c>
      <c r="I33" s="70">
        <f>+'[20]EGRESOS-ACUEDUCTO'!$K$33</f>
        <v>0</v>
      </c>
      <c r="J33" s="71">
        <v>0</v>
      </c>
      <c r="K33" s="70">
        <f>+I33+J33</f>
        <v>0</v>
      </c>
      <c r="L33" s="70">
        <f>+H33-K33</f>
        <v>0</v>
      </c>
      <c r="N33" s="68"/>
      <c r="O33" s="68"/>
      <c r="P33" s="80"/>
      <c r="Q33" s="80"/>
    </row>
    <row r="34" spans="2:17" s="63" customFormat="1" ht="15" hidden="1" customHeight="1" x14ac:dyDescent="0.2">
      <c r="B34" s="69" t="s">
        <v>749</v>
      </c>
      <c r="C34" s="45" t="s">
        <v>750</v>
      </c>
      <c r="D34" s="70">
        <v>0</v>
      </c>
      <c r="E34" s="70">
        <v>0</v>
      </c>
      <c r="F34" s="70">
        <v>0</v>
      </c>
      <c r="G34" s="70">
        <v>0</v>
      </c>
      <c r="H34" s="70">
        <f>+D34+E34+F34-G34</f>
        <v>0</v>
      </c>
      <c r="I34" s="70">
        <v>0</v>
      </c>
      <c r="J34" s="71">
        <v>0</v>
      </c>
      <c r="K34" s="70">
        <f>+I34+J34</f>
        <v>0</v>
      </c>
      <c r="L34" s="70">
        <f>+H34-K34</f>
        <v>0</v>
      </c>
      <c r="N34" s="68"/>
      <c r="O34" s="68"/>
      <c r="P34" s="80"/>
      <c r="Q34" s="80"/>
    </row>
    <row r="35" spans="2:17" s="63" customFormat="1" ht="15" customHeight="1" x14ac:dyDescent="0.2">
      <c r="B35" s="69" t="s">
        <v>751</v>
      </c>
      <c r="C35" s="45" t="s">
        <v>752</v>
      </c>
      <c r="D35" s="70">
        <f>+'[1]Programa II-Acueducto'!$D$35</f>
        <v>300000</v>
      </c>
      <c r="E35" s="70">
        <v>0</v>
      </c>
      <c r="F35" s="70">
        <v>0</v>
      </c>
      <c r="G35" s="70">
        <v>0</v>
      </c>
      <c r="H35" s="70">
        <f>+D35+E35+F35-G35</f>
        <v>300000</v>
      </c>
      <c r="I35" s="70">
        <v>0</v>
      </c>
      <c r="J35" s="71">
        <v>0</v>
      </c>
      <c r="K35" s="70">
        <f>+I35+J35</f>
        <v>0</v>
      </c>
      <c r="L35" s="70">
        <f>+H35-K35</f>
        <v>300000</v>
      </c>
      <c r="M35" s="110">
        <v>0</v>
      </c>
      <c r="N35" s="68">
        <f>+K35-M35</f>
        <v>0</v>
      </c>
      <c r="O35" s="68"/>
      <c r="P35" s="80"/>
      <c r="Q35" s="80"/>
    </row>
    <row r="36" spans="2:17" s="63" customFormat="1" ht="15" customHeight="1" x14ac:dyDescent="0.2">
      <c r="B36" s="65" t="s">
        <v>753</v>
      </c>
      <c r="C36" s="66" t="s">
        <v>754</v>
      </c>
      <c r="D36" s="67">
        <f>SUM(D37:D42)</f>
        <v>2900000</v>
      </c>
      <c r="E36" s="67">
        <f t="shared" ref="E36:L36" si="10">SUM(E37:E42)</f>
        <v>0</v>
      </c>
      <c r="F36" s="67">
        <f t="shared" si="10"/>
        <v>0</v>
      </c>
      <c r="G36" s="67">
        <f t="shared" si="10"/>
        <v>0</v>
      </c>
      <c r="H36" s="67">
        <f t="shared" si="10"/>
        <v>2900000</v>
      </c>
      <c r="I36" s="67">
        <f t="shared" si="10"/>
        <v>0</v>
      </c>
      <c r="J36" s="67">
        <f t="shared" si="10"/>
        <v>0</v>
      </c>
      <c r="K36" s="67">
        <f t="shared" si="10"/>
        <v>0</v>
      </c>
      <c r="L36" s="67">
        <f t="shared" si="10"/>
        <v>2900000</v>
      </c>
      <c r="M36" s="110"/>
      <c r="N36" s="68"/>
      <c r="O36" s="68"/>
      <c r="P36" s="80"/>
      <c r="Q36" s="80"/>
    </row>
    <row r="37" spans="2:17" s="63" customFormat="1" ht="15" hidden="1" customHeight="1" x14ac:dyDescent="0.2">
      <c r="B37" s="69" t="s">
        <v>1003</v>
      </c>
      <c r="C37" s="45" t="s">
        <v>1004</v>
      </c>
      <c r="D37" s="70">
        <v>0</v>
      </c>
      <c r="E37" s="70">
        <v>0</v>
      </c>
      <c r="F37" s="70">
        <v>0</v>
      </c>
      <c r="G37" s="70">
        <v>0</v>
      </c>
      <c r="H37" s="70">
        <f t="shared" ref="H37:H42" si="11">+D37+E37+F37-G37</f>
        <v>0</v>
      </c>
      <c r="I37" s="70">
        <v>0</v>
      </c>
      <c r="J37" s="71">
        <v>0</v>
      </c>
      <c r="K37" s="70">
        <f t="shared" ref="K37:K42" si="12">+I37+J37</f>
        <v>0</v>
      </c>
      <c r="L37" s="70">
        <f t="shared" ref="L37:L42" si="13">+H37-K37</f>
        <v>0</v>
      </c>
      <c r="M37" s="110"/>
      <c r="N37" s="68"/>
      <c r="O37" s="68"/>
      <c r="P37" s="80"/>
      <c r="Q37" s="80"/>
    </row>
    <row r="38" spans="2:17" s="63" customFormat="1" ht="15" customHeight="1" x14ac:dyDescent="0.2">
      <c r="B38" s="69" t="s">
        <v>755</v>
      </c>
      <c r="C38" s="45" t="s">
        <v>756</v>
      </c>
      <c r="D38" s="70">
        <f>+'[1]Programa II-Acueducto'!$D$37</f>
        <v>500000</v>
      </c>
      <c r="E38" s="70">
        <v>0</v>
      </c>
      <c r="F38" s="70">
        <v>0</v>
      </c>
      <c r="G38" s="70">
        <v>0</v>
      </c>
      <c r="H38" s="70">
        <f t="shared" si="11"/>
        <v>500000</v>
      </c>
      <c r="I38" s="70">
        <v>0</v>
      </c>
      <c r="J38" s="71">
        <v>0</v>
      </c>
      <c r="K38" s="70">
        <f t="shared" si="12"/>
        <v>0</v>
      </c>
      <c r="L38" s="70">
        <f t="shared" si="13"/>
        <v>500000</v>
      </c>
      <c r="M38" s="110">
        <v>0</v>
      </c>
      <c r="N38" s="68">
        <f>+K38-M38</f>
        <v>0</v>
      </c>
      <c r="O38" s="68"/>
      <c r="P38" s="80"/>
      <c r="Q38" s="80"/>
    </row>
    <row r="39" spans="2:17" s="63" customFormat="1" ht="15" customHeight="1" x14ac:dyDescent="0.2">
      <c r="B39" s="69" t="s">
        <v>879</v>
      </c>
      <c r="C39" s="45" t="s">
        <v>880</v>
      </c>
      <c r="D39" s="70">
        <f>+'[1]Programa II-Acueducto'!$D$38</f>
        <v>1800000</v>
      </c>
      <c r="E39" s="70">
        <v>0</v>
      </c>
      <c r="F39" s="70">
        <v>0</v>
      </c>
      <c r="G39" s="70">
        <v>0</v>
      </c>
      <c r="H39" s="70">
        <f t="shared" si="11"/>
        <v>1800000</v>
      </c>
      <c r="I39" s="70">
        <v>0</v>
      </c>
      <c r="J39" s="71">
        <v>0</v>
      </c>
      <c r="K39" s="70">
        <f t="shared" si="12"/>
        <v>0</v>
      </c>
      <c r="L39" s="70">
        <f t="shared" si="13"/>
        <v>1800000</v>
      </c>
      <c r="M39" s="110">
        <v>0</v>
      </c>
      <c r="N39" s="68">
        <f>+K39-M39</f>
        <v>0</v>
      </c>
      <c r="O39" s="68"/>
      <c r="P39" s="80"/>
      <c r="Q39" s="80"/>
    </row>
    <row r="40" spans="2:17" s="63" customFormat="1" ht="15" hidden="1" customHeight="1" x14ac:dyDescent="0.2">
      <c r="B40" s="69" t="s">
        <v>951</v>
      </c>
      <c r="C40" s="45" t="s">
        <v>952</v>
      </c>
      <c r="D40" s="70">
        <v>0</v>
      </c>
      <c r="E40" s="70">
        <v>0</v>
      </c>
      <c r="F40" s="70">
        <v>0</v>
      </c>
      <c r="G40" s="70">
        <v>0</v>
      </c>
      <c r="H40" s="70">
        <f t="shared" si="11"/>
        <v>0</v>
      </c>
      <c r="I40" s="70">
        <v>0</v>
      </c>
      <c r="J40" s="71">
        <v>0</v>
      </c>
      <c r="K40" s="70">
        <f t="shared" si="12"/>
        <v>0</v>
      </c>
      <c r="L40" s="70">
        <f t="shared" si="13"/>
        <v>0</v>
      </c>
      <c r="N40" s="68"/>
      <c r="O40" s="68"/>
      <c r="P40" s="80"/>
      <c r="Q40" s="80"/>
    </row>
    <row r="41" spans="2:17" s="63" customFormat="1" ht="15" customHeight="1" x14ac:dyDescent="0.2">
      <c r="B41" s="69" t="s">
        <v>924</v>
      </c>
      <c r="C41" s="45" t="s">
        <v>925</v>
      </c>
      <c r="D41" s="70">
        <f>+'[1]Programa II-Acueducto'!$D$39</f>
        <v>500000</v>
      </c>
      <c r="E41" s="70">
        <v>0</v>
      </c>
      <c r="F41" s="70">
        <v>0</v>
      </c>
      <c r="G41" s="70">
        <v>0</v>
      </c>
      <c r="H41" s="70">
        <f t="shared" si="11"/>
        <v>500000</v>
      </c>
      <c r="I41" s="70">
        <v>0</v>
      </c>
      <c r="J41" s="71">
        <v>0</v>
      </c>
      <c r="K41" s="70">
        <f t="shared" si="12"/>
        <v>0</v>
      </c>
      <c r="L41" s="70">
        <f t="shared" si="13"/>
        <v>500000</v>
      </c>
      <c r="M41" s="110">
        <v>0</v>
      </c>
      <c r="N41" s="68">
        <f>+K41-M41</f>
        <v>0</v>
      </c>
      <c r="O41" s="68"/>
      <c r="P41" s="80"/>
      <c r="Q41" s="80"/>
    </row>
    <row r="42" spans="2:17" s="63" customFormat="1" ht="15" customHeight="1" x14ac:dyDescent="0.2">
      <c r="B42" s="69" t="s">
        <v>757</v>
      </c>
      <c r="C42" s="45" t="s">
        <v>758</v>
      </c>
      <c r="D42" s="70">
        <f>+'[1]Programa II-Acueducto'!$D$40</f>
        <v>100000</v>
      </c>
      <c r="E42" s="70">
        <v>0</v>
      </c>
      <c r="F42" s="70">
        <v>0</v>
      </c>
      <c r="G42" s="70">
        <v>0</v>
      </c>
      <c r="H42" s="70">
        <f t="shared" si="11"/>
        <v>100000</v>
      </c>
      <c r="I42" s="70">
        <v>0</v>
      </c>
      <c r="J42" s="71">
        <v>0</v>
      </c>
      <c r="K42" s="70">
        <f t="shared" si="12"/>
        <v>0</v>
      </c>
      <c r="L42" s="70">
        <f t="shared" si="13"/>
        <v>100000</v>
      </c>
      <c r="M42" s="110">
        <v>0</v>
      </c>
      <c r="N42" s="68">
        <f>+K42-M42</f>
        <v>0</v>
      </c>
      <c r="O42" s="68"/>
      <c r="P42" s="80"/>
      <c r="Q42" s="80"/>
    </row>
    <row r="43" spans="2:17" s="63" customFormat="1" ht="15" customHeight="1" x14ac:dyDescent="0.2">
      <c r="B43" s="65" t="s">
        <v>873</v>
      </c>
      <c r="C43" s="66" t="s">
        <v>921</v>
      </c>
      <c r="D43" s="67">
        <f t="shared" ref="D43:L45" si="14">+D44</f>
        <v>80000</v>
      </c>
      <c r="E43" s="67">
        <f t="shared" si="14"/>
        <v>0</v>
      </c>
      <c r="F43" s="67">
        <f t="shared" si="14"/>
        <v>0</v>
      </c>
      <c r="G43" s="67">
        <f t="shared" si="14"/>
        <v>0</v>
      </c>
      <c r="H43" s="67">
        <f t="shared" si="14"/>
        <v>80000</v>
      </c>
      <c r="I43" s="67">
        <f t="shared" si="14"/>
        <v>0</v>
      </c>
      <c r="J43" s="30">
        <f t="shared" si="14"/>
        <v>0</v>
      </c>
      <c r="K43" s="67">
        <f t="shared" si="14"/>
        <v>0</v>
      </c>
      <c r="L43" s="67">
        <f t="shared" si="14"/>
        <v>80000</v>
      </c>
      <c r="M43" s="110"/>
      <c r="N43" s="68"/>
      <c r="O43" s="68"/>
      <c r="P43" s="80"/>
      <c r="Q43" s="80"/>
    </row>
    <row r="44" spans="2:17" s="63" customFormat="1" ht="15" customHeight="1" x14ac:dyDescent="0.2">
      <c r="B44" s="69" t="s">
        <v>922</v>
      </c>
      <c r="C44" s="45" t="s">
        <v>923</v>
      </c>
      <c r="D44" s="70">
        <f>+'[1]Programa II-Acueducto'!$D$42</f>
        <v>80000</v>
      </c>
      <c r="E44" s="70">
        <v>0</v>
      </c>
      <c r="F44" s="70">
        <v>0</v>
      </c>
      <c r="G44" s="70">
        <v>0</v>
      </c>
      <c r="H44" s="70">
        <f>+D44+E44+F44-G44</f>
        <v>80000</v>
      </c>
      <c r="I44" s="70">
        <v>0</v>
      </c>
      <c r="J44" s="71">
        <v>0</v>
      </c>
      <c r="K44" s="70">
        <f>+I44+J44</f>
        <v>0</v>
      </c>
      <c r="L44" s="70">
        <f>+H44-K44</f>
        <v>80000</v>
      </c>
      <c r="M44" s="110">
        <v>0</v>
      </c>
      <c r="N44" s="68">
        <f>+K44-M44</f>
        <v>0</v>
      </c>
      <c r="O44" s="68"/>
      <c r="P44" s="80"/>
      <c r="Q44" s="80"/>
    </row>
    <row r="45" spans="2:17" s="63" customFormat="1" ht="15" customHeight="1" x14ac:dyDescent="0.2">
      <c r="B45" s="65" t="s">
        <v>759</v>
      </c>
      <c r="C45" s="66" t="s">
        <v>760</v>
      </c>
      <c r="D45" s="67">
        <f t="shared" si="14"/>
        <v>510304.82</v>
      </c>
      <c r="E45" s="67">
        <f t="shared" si="14"/>
        <v>0</v>
      </c>
      <c r="F45" s="67">
        <f t="shared" si="14"/>
        <v>0</v>
      </c>
      <c r="G45" s="67">
        <f t="shared" si="14"/>
        <v>0</v>
      </c>
      <c r="H45" s="67">
        <f t="shared" si="14"/>
        <v>510304.82</v>
      </c>
      <c r="I45" s="67">
        <f t="shared" si="14"/>
        <v>0</v>
      </c>
      <c r="J45" s="30">
        <f t="shared" si="14"/>
        <v>411262.62</v>
      </c>
      <c r="K45" s="67">
        <f t="shared" si="14"/>
        <v>411262.62</v>
      </c>
      <c r="L45" s="67">
        <f t="shared" si="14"/>
        <v>99042.200000000012</v>
      </c>
      <c r="M45" s="110"/>
      <c r="N45" s="68"/>
      <c r="O45" s="68"/>
      <c r="P45" s="80"/>
      <c r="Q45" s="80"/>
    </row>
    <row r="46" spans="2:17" s="63" customFormat="1" ht="15" customHeight="1" x14ac:dyDescent="0.2">
      <c r="B46" s="69" t="s">
        <v>761</v>
      </c>
      <c r="C46" s="45" t="s">
        <v>762</v>
      </c>
      <c r="D46" s="70">
        <f>+'[1]Programa II-Acueducto'!$D$44</f>
        <v>510304.82</v>
      </c>
      <c r="E46" s="70">
        <v>0</v>
      </c>
      <c r="F46" s="70">
        <v>0</v>
      </c>
      <c r="G46" s="70">
        <v>0</v>
      </c>
      <c r="H46" s="70">
        <f>+D46+E46+F46-G46</f>
        <v>510304.82</v>
      </c>
      <c r="I46" s="70">
        <v>0</v>
      </c>
      <c r="J46" s="71">
        <f>+'[9]I TRIM 2020'!$E$635</f>
        <v>411262.62</v>
      </c>
      <c r="K46" s="70">
        <f>+I46+J46</f>
        <v>411262.62</v>
      </c>
      <c r="L46" s="70">
        <f>+H46-K46</f>
        <v>99042.200000000012</v>
      </c>
      <c r="M46" s="110">
        <v>411262.62</v>
      </c>
      <c r="N46" s="68">
        <f>+K46-M46</f>
        <v>0</v>
      </c>
      <c r="O46" s="68"/>
      <c r="P46" s="80"/>
      <c r="Q46" s="80"/>
    </row>
    <row r="47" spans="2:17" s="63" customFormat="1" ht="15" hidden="1" customHeight="1" x14ac:dyDescent="0.2">
      <c r="B47" s="65" t="s">
        <v>763</v>
      </c>
      <c r="C47" s="66" t="s">
        <v>764</v>
      </c>
      <c r="D47" s="67">
        <f>SUM(D48:D49)</f>
        <v>0</v>
      </c>
      <c r="E47" s="67">
        <f t="shared" ref="E47:L47" si="15">SUM(E48:E49)</f>
        <v>0</v>
      </c>
      <c r="F47" s="67">
        <f t="shared" si="15"/>
        <v>0</v>
      </c>
      <c r="G47" s="67">
        <f t="shared" si="15"/>
        <v>0</v>
      </c>
      <c r="H47" s="67">
        <f t="shared" si="15"/>
        <v>0</v>
      </c>
      <c r="I47" s="67">
        <f t="shared" si="15"/>
        <v>0</v>
      </c>
      <c r="J47" s="30">
        <f t="shared" si="15"/>
        <v>0</v>
      </c>
      <c r="K47" s="67">
        <f t="shared" si="15"/>
        <v>0</v>
      </c>
      <c r="L47" s="67">
        <f t="shared" si="15"/>
        <v>0</v>
      </c>
      <c r="N47" s="68"/>
      <c r="O47" s="68"/>
      <c r="P47" s="80"/>
      <c r="Q47" s="80"/>
    </row>
    <row r="48" spans="2:17" s="63" customFormat="1" ht="15" hidden="1" customHeight="1" x14ac:dyDescent="0.2">
      <c r="B48" s="69" t="s">
        <v>765</v>
      </c>
      <c r="C48" s="45" t="s">
        <v>766</v>
      </c>
      <c r="D48" s="70">
        <v>0</v>
      </c>
      <c r="E48" s="70">
        <v>0</v>
      </c>
      <c r="F48" s="70">
        <v>0</v>
      </c>
      <c r="G48" s="70">
        <v>0</v>
      </c>
      <c r="H48" s="70">
        <f>+D48+E48+F48-G48</f>
        <v>0</v>
      </c>
      <c r="I48" s="70">
        <v>0</v>
      </c>
      <c r="J48" s="71">
        <v>0</v>
      </c>
      <c r="K48" s="70">
        <f>+I48+J48</f>
        <v>0</v>
      </c>
      <c r="L48" s="70">
        <f>+H48-K48</f>
        <v>0</v>
      </c>
      <c r="N48" s="68"/>
      <c r="O48" s="68"/>
      <c r="P48" s="80"/>
      <c r="Q48" s="80"/>
    </row>
    <row r="49" spans="2:17" s="63" customFormat="1" ht="15" hidden="1" customHeight="1" x14ac:dyDescent="0.2">
      <c r="B49" s="69" t="s">
        <v>881</v>
      </c>
      <c r="C49" s="45" t="s">
        <v>882</v>
      </c>
      <c r="D49" s="70">
        <v>0</v>
      </c>
      <c r="E49" s="70">
        <v>0</v>
      </c>
      <c r="F49" s="70">
        <v>0</v>
      </c>
      <c r="G49" s="70">
        <v>0</v>
      </c>
      <c r="H49" s="70">
        <f>+D49+E49+F49-G49</f>
        <v>0</v>
      </c>
      <c r="I49" s="70">
        <v>0</v>
      </c>
      <c r="J49" s="71">
        <v>0</v>
      </c>
      <c r="K49" s="70">
        <f>+I49+J49</f>
        <v>0</v>
      </c>
      <c r="L49" s="70">
        <f>+H49-K49</f>
        <v>0</v>
      </c>
      <c r="N49" s="68"/>
      <c r="O49" s="68"/>
      <c r="P49" s="80"/>
      <c r="Q49" s="80"/>
    </row>
    <row r="50" spans="2:17" s="63" customFormat="1" ht="15" customHeight="1" x14ac:dyDescent="0.2">
      <c r="B50" s="65" t="s">
        <v>767</v>
      </c>
      <c r="C50" s="66" t="s">
        <v>768</v>
      </c>
      <c r="D50" s="67">
        <f t="shared" ref="D50:L50" si="16">SUM(D51:D53)</f>
        <v>1900000</v>
      </c>
      <c r="E50" s="67">
        <f t="shared" si="16"/>
        <v>0</v>
      </c>
      <c r="F50" s="67">
        <f t="shared" si="16"/>
        <v>0</v>
      </c>
      <c r="G50" s="67">
        <f t="shared" si="16"/>
        <v>0</v>
      </c>
      <c r="H50" s="67">
        <f t="shared" si="16"/>
        <v>1900000</v>
      </c>
      <c r="I50" s="67">
        <f t="shared" si="16"/>
        <v>0</v>
      </c>
      <c r="J50" s="67">
        <f t="shared" si="16"/>
        <v>13712.39</v>
      </c>
      <c r="K50" s="67">
        <f t="shared" si="16"/>
        <v>13712.39</v>
      </c>
      <c r="L50" s="67">
        <f t="shared" si="16"/>
        <v>1886287.6099999999</v>
      </c>
      <c r="M50" s="110"/>
      <c r="N50" s="68"/>
      <c r="O50" s="68"/>
      <c r="P50" s="80"/>
      <c r="Q50" s="80"/>
    </row>
    <row r="51" spans="2:17" s="63" customFormat="1" ht="15" customHeight="1" x14ac:dyDescent="0.2">
      <c r="B51" s="69" t="s">
        <v>926</v>
      </c>
      <c r="C51" s="45" t="s">
        <v>927</v>
      </c>
      <c r="D51" s="70">
        <f>+'[1]Programa II-Acueducto'!$D$49</f>
        <v>500000</v>
      </c>
      <c r="E51" s="70">
        <v>0</v>
      </c>
      <c r="F51" s="70">
        <v>0</v>
      </c>
      <c r="G51" s="70">
        <v>0</v>
      </c>
      <c r="H51" s="70">
        <f>+D51+E51+F51-G51</f>
        <v>500000</v>
      </c>
      <c r="I51" s="70">
        <v>0</v>
      </c>
      <c r="J51" s="71">
        <f>+'[9]I TRIM 2020'!$E$644</f>
        <v>5000</v>
      </c>
      <c r="K51" s="70">
        <f t="shared" ref="K51:K58" si="17">+I51+J51</f>
        <v>5000</v>
      </c>
      <c r="L51" s="70">
        <f t="shared" ref="L51:L58" si="18">+H51-K51</f>
        <v>495000</v>
      </c>
      <c r="M51" s="110">
        <v>5000</v>
      </c>
      <c r="N51" s="68">
        <f>+K51-M51</f>
        <v>0</v>
      </c>
      <c r="O51" s="68"/>
      <c r="P51" s="80"/>
      <c r="Q51" s="80"/>
    </row>
    <row r="52" spans="2:17" s="63" customFormat="1" ht="15" customHeight="1" x14ac:dyDescent="0.2">
      <c r="B52" s="69" t="s">
        <v>769</v>
      </c>
      <c r="C52" s="45" t="s">
        <v>770</v>
      </c>
      <c r="D52" s="70">
        <f>+'[1]Programa II-Acueducto'!$D$50</f>
        <v>700000</v>
      </c>
      <c r="E52" s="70">
        <v>0</v>
      </c>
      <c r="F52" s="70">
        <v>0</v>
      </c>
      <c r="G52" s="70">
        <v>0</v>
      </c>
      <c r="H52" s="70">
        <f>+D52+E52+F52-G52</f>
        <v>700000</v>
      </c>
      <c r="I52" s="70">
        <v>0</v>
      </c>
      <c r="J52" s="71">
        <f>+'[9]I TRIM 2020'!$E$655</f>
        <v>8712.39</v>
      </c>
      <c r="K52" s="70">
        <f t="shared" si="17"/>
        <v>8712.39</v>
      </c>
      <c r="L52" s="70">
        <f t="shared" si="18"/>
        <v>691287.61</v>
      </c>
      <c r="M52" s="110">
        <v>8712.39</v>
      </c>
      <c r="N52" s="68">
        <f>+K52-M52</f>
        <v>0</v>
      </c>
      <c r="O52" s="68"/>
      <c r="P52" s="80"/>
      <c r="Q52" s="80"/>
    </row>
    <row r="53" spans="2:17" s="63" customFormat="1" ht="15" customHeight="1" x14ac:dyDescent="0.2">
      <c r="B53" s="69" t="s">
        <v>771</v>
      </c>
      <c r="C53" s="45" t="s">
        <v>772</v>
      </c>
      <c r="D53" s="70">
        <f>+'[1]Programa II-Acueducto'!$D$51</f>
        <v>700000</v>
      </c>
      <c r="E53" s="70"/>
      <c r="F53" s="70">
        <v>0</v>
      </c>
      <c r="G53" s="70">
        <v>0</v>
      </c>
      <c r="H53" s="70">
        <f>+D53+E53+F53-G53</f>
        <v>700000</v>
      </c>
      <c r="I53" s="70">
        <v>0</v>
      </c>
      <c r="J53" s="71">
        <v>0</v>
      </c>
      <c r="K53" s="70">
        <f t="shared" si="17"/>
        <v>0</v>
      </c>
      <c r="L53" s="70">
        <f t="shared" si="18"/>
        <v>700000</v>
      </c>
      <c r="M53" s="110">
        <v>0</v>
      </c>
      <c r="N53" s="68">
        <f>+K53-M53</f>
        <v>0</v>
      </c>
      <c r="O53" s="68"/>
      <c r="P53" s="80"/>
      <c r="Q53" s="80"/>
    </row>
    <row r="54" spans="2:17" s="78" customFormat="1" ht="15" customHeight="1" x14ac:dyDescent="0.2">
      <c r="B54" s="65" t="s">
        <v>773</v>
      </c>
      <c r="C54" s="66" t="s">
        <v>774</v>
      </c>
      <c r="D54" s="67">
        <f t="shared" ref="D54:J54" si="19">+D55</f>
        <v>800000</v>
      </c>
      <c r="E54" s="67">
        <f t="shared" si="19"/>
        <v>0</v>
      </c>
      <c r="F54" s="67">
        <f t="shared" si="19"/>
        <v>0</v>
      </c>
      <c r="G54" s="67">
        <f t="shared" si="19"/>
        <v>0</v>
      </c>
      <c r="H54" s="67">
        <f t="shared" si="19"/>
        <v>800000</v>
      </c>
      <c r="I54" s="67">
        <f t="shared" si="19"/>
        <v>0</v>
      </c>
      <c r="J54" s="30">
        <f t="shared" si="19"/>
        <v>0</v>
      </c>
      <c r="K54" s="67">
        <f t="shared" si="17"/>
        <v>0</v>
      </c>
      <c r="L54" s="67">
        <f t="shared" si="18"/>
        <v>800000</v>
      </c>
      <c r="M54" s="159"/>
      <c r="N54" s="79"/>
      <c r="O54" s="79"/>
      <c r="P54" s="81"/>
      <c r="Q54" s="81"/>
    </row>
    <row r="55" spans="2:17" s="63" customFormat="1" ht="15" customHeight="1" x14ac:dyDescent="0.2">
      <c r="B55" s="69" t="s">
        <v>775</v>
      </c>
      <c r="C55" s="45" t="s">
        <v>776</v>
      </c>
      <c r="D55" s="70">
        <f>+'[1]Programa II-Acueducto'!$D$53</f>
        <v>800000</v>
      </c>
      <c r="E55" s="70">
        <v>0</v>
      </c>
      <c r="F55" s="70">
        <v>0</v>
      </c>
      <c r="G55" s="70">
        <v>0</v>
      </c>
      <c r="H55" s="70">
        <f>+D55+E55+F55-G55</f>
        <v>800000</v>
      </c>
      <c r="I55" s="70">
        <v>0</v>
      </c>
      <c r="J55" s="71">
        <v>0</v>
      </c>
      <c r="K55" s="70">
        <f t="shared" si="17"/>
        <v>0</v>
      </c>
      <c r="L55" s="70">
        <f t="shared" si="18"/>
        <v>800000</v>
      </c>
      <c r="M55" s="110">
        <v>0</v>
      </c>
      <c r="N55" s="68">
        <f>+K55-M55</f>
        <v>0</v>
      </c>
      <c r="O55" s="68"/>
      <c r="P55" s="80"/>
      <c r="Q55" s="80"/>
    </row>
    <row r="56" spans="2:17" s="63" customFormat="1" ht="15" customHeight="1" x14ac:dyDescent="0.2">
      <c r="B56" s="65" t="s">
        <v>777</v>
      </c>
      <c r="C56" s="66" t="s">
        <v>778</v>
      </c>
      <c r="D56" s="67">
        <f>SUM(D57:D58)</f>
        <v>1050000</v>
      </c>
      <c r="E56" s="67">
        <f t="shared" ref="E56:J56" si="20">SUM(E57:E58)</f>
        <v>0</v>
      </c>
      <c r="F56" s="67">
        <f t="shared" si="20"/>
        <v>0</v>
      </c>
      <c r="G56" s="67">
        <f t="shared" si="20"/>
        <v>0</v>
      </c>
      <c r="H56" s="67">
        <f t="shared" si="20"/>
        <v>1050000</v>
      </c>
      <c r="I56" s="67">
        <f>SUM(I57:I58)</f>
        <v>0</v>
      </c>
      <c r="J56" s="30">
        <f t="shared" si="20"/>
        <v>299667.27</v>
      </c>
      <c r="K56" s="67">
        <f t="shared" si="17"/>
        <v>299667.27</v>
      </c>
      <c r="L56" s="67">
        <f t="shared" si="18"/>
        <v>750332.73</v>
      </c>
      <c r="M56" s="110"/>
      <c r="N56" s="68"/>
      <c r="O56" s="68"/>
      <c r="P56" s="80"/>
      <c r="Q56" s="80"/>
    </row>
    <row r="57" spans="2:17" s="63" customFormat="1" ht="15" customHeight="1" x14ac:dyDescent="0.2">
      <c r="B57" s="69" t="s">
        <v>779</v>
      </c>
      <c r="C57" s="45" t="s">
        <v>780</v>
      </c>
      <c r="D57" s="70">
        <f>+'[1]Programa II-Acueducto'!$D$55</f>
        <v>1050000</v>
      </c>
      <c r="E57" s="70">
        <v>0</v>
      </c>
      <c r="F57" s="70">
        <v>0</v>
      </c>
      <c r="G57" s="70">
        <v>0</v>
      </c>
      <c r="H57" s="70">
        <f>+D57+E57+F57-G57</f>
        <v>1050000</v>
      </c>
      <c r="I57" s="70">
        <v>0</v>
      </c>
      <c r="J57" s="71">
        <f>+'[9]I TRIM 2020'!$E$664</f>
        <v>299667.27</v>
      </c>
      <c r="K57" s="70">
        <f t="shared" si="17"/>
        <v>299667.27</v>
      </c>
      <c r="L57" s="70">
        <f t="shared" si="18"/>
        <v>750332.73</v>
      </c>
      <c r="M57" s="110">
        <v>299667.27</v>
      </c>
      <c r="N57" s="68">
        <f>+K57-M57</f>
        <v>0</v>
      </c>
      <c r="O57" s="68"/>
      <c r="P57" s="80"/>
      <c r="Q57" s="80"/>
    </row>
    <row r="58" spans="2:17" s="63" customFormat="1" ht="15" hidden="1" customHeight="1" x14ac:dyDescent="0.2">
      <c r="B58" s="69" t="s">
        <v>781</v>
      </c>
      <c r="C58" s="45" t="s">
        <v>782</v>
      </c>
      <c r="D58" s="70">
        <v>0</v>
      </c>
      <c r="E58" s="70">
        <v>0</v>
      </c>
      <c r="F58" s="70">
        <v>0</v>
      </c>
      <c r="G58" s="70">
        <v>0</v>
      </c>
      <c r="H58" s="70">
        <f>+D58+E58+F58-G58</f>
        <v>0</v>
      </c>
      <c r="I58" s="70">
        <f>+'[11]EGRESOS-ACUEDUCTO'!$K$49</f>
        <v>0</v>
      </c>
      <c r="J58" s="70">
        <v>0</v>
      </c>
      <c r="K58" s="70">
        <f t="shared" si="17"/>
        <v>0</v>
      </c>
      <c r="L58" s="70">
        <f t="shared" si="18"/>
        <v>0</v>
      </c>
      <c r="N58" s="68"/>
      <c r="O58" s="68"/>
      <c r="P58" s="80"/>
      <c r="Q58" s="80"/>
    </row>
    <row r="59" spans="2:17" s="63" customFormat="1" ht="15" customHeight="1" x14ac:dyDescent="0.2">
      <c r="B59" s="65" t="s">
        <v>783</v>
      </c>
      <c r="C59" s="66" t="s">
        <v>784</v>
      </c>
      <c r="D59" s="67">
        <f t="shared" ref="D59:L59" si="21">+D60+D64+D70+D73</f>
        <v>12452891.75</v>
      </c>
      <c r="E59" s="67">
        <f t="shared" si="21"/>
        <v>0</v>
      </c>
      <c r="F59" s="67">
        <f t="shared" si="21"/>
        <v>0</v>
      </c>
      <c r="G59" s="67">
        <f t="shared" si="21"/>
        <v>0</v>
      </c>
      <c r="H59" s="67">
        <f t="shared" si="21"/>
        <v>12452891.75</v>
      </c>
      <c r="I59" s="67">
        <f>+I60+I64+I70+I73</f>
        <v>0</v>
      </c>
      <c r="J59" s="30">
        <f t="shared" si="21"/>
        <v>919932.94000000006</v>
      </c>
      <c r="K59" s="67">
        <f t="shared" si="21"/>
        <v>919932.94000000006</v>
      </c>
      <c r="L59" s="67">
        <f t="shared" si="21"/>
        <v>11532958.810000001</v>
      </c>
      <c r="M59" s="110"/>
      <c r="N59" s="68"/>
      <c r="O59" s="68"/>
      <c r="P59" s="80"/>
      <c r="Q59" s="80"/>
    </row>
    <row r="60" spans="2:17" s="63" customFormat="1" ht="15" customHeight="1" x14ac:dyDescent="0.2">
      <c r="B60" s="65" t="s">
        <v>785</v>
      </c>
      <c r="C60" s="66" t="s">
        <v>786</v>
      </c>
      <c r="D60" s="67">
        <f>SUM(D61:D63)</f>
        <v>5765000</v>
      </c>
      <c r="E60" s="67">
        <f t="shared" ref="E60:L60" si="22">SUM(E61:E63)</f>
        <v>0</v>
      </c>
      <c r="F60" s="67">
        <f t="shared" si="22"/>
        <v>0</v>
      </c>
      <c r="G60" s="67">
        <f t="shared" si="22"/>
        <v>0</v>
      </c>
      <c r="H60" s="67">
        <f t="shared" si="22"/>
        <v>5765000</v>
      </c>
      <c r="I60" s="67">
        <f>SUM(I61:I63)</f>
        <v>0</v>
      </c>
      <c r="J60" s="30">
        <f t="shared" si="22"/>
        <v>840183.15</v>
      </c>
      <c r="K60" s="67">
        <f t="shared" si="22"/>
        <v>840183.15</v>
      </c>
      <c r="L60" s="67">
        <f t="shared" si="22"/>
        <v>4924816.8499999996</v>
      </c>
      <c r="M60" s="110"/>
      <c r="N60" s="68"/>
      <c r="O60" s="68"/>
      <c r="P60" s="80"/>
      <c r="Q60" s="80"/>
    </row>
    <row r="61" spans="2:17" s="63" customFormat="1" ht="15" customHeight="1" x14ac:dyDescent="0.2">
      <c r="B61" s="69" t="s">
        <v>787</v>
      </c>
      <c r="C61" s="45" t="s">
        <v>788</v>
      </c>
      <c r="D61" s="70">
        <f>+'[1]Programa II-Acueducto'!$D$59</f>
        <v>3700000</v>
      </c>
      <c r="E61" s="70">
        <v>0</v>
      </c>
      <c r="F61" s="70">
        <v>0</v>
      </c>
      <c r="G61" s="70">
        <v>0</v>
      </c>
      <c r="H61" s="70">
        <f>+D61+E61+F61-G61</f>
        <v>3700000</v>
      </c>
      <c r="I61" s="70">
        <v>0</v>
      </c>
      <c r="J61" s="71">
        <f>+'[9]I TRIM 2020'!$E$690</f>
        <v>837133.3</v>
      </c>
      <c r="K61" s="70">
        <f>+I61+J61</f>
        <v>837133.3</v>
      </c>
      <c r="L61" s="70">
        <f>+H61-K61</f>
        <v>2862866.7</v>
      </c>
      <c r="M61" s="110">
        <v>837133.3</v>
      </c>
      <c r="N61" s="68">
        <f>+K61-M61</f>
        <v>0</v>
      </c>
      <c r="O61" s="68"/>
      <c r="P61" s="80"/>
      <c r="Q61" s="80"/>
    </row>
    <row r="62" spans="2:17" s="63" customFormat="1" ht="15" customHeight="1" x14ac:dyDescent="0.2">
      <c r="B62" s="69" t="s">
        <v>789</v>
      </c>
      <c r="C62" s="45" t="s">
        <v>790</v>
      </c>
      <c r="D62" s="70">
        <f>+'[1]Programa II-Acueducto'!$D$60</f>
        <v>65000</v>
      </c>
      <c r="E62" s="70">
        <v>0</v>
      </c>
      <c r="F62" s="70">
        <v>0</v>
      </c>
      <c r="G62" s="70">
        <v>0</v>
      </c>
      <c r="H62" s="70">
        <f>+D62+E62+F62-G62</f>
        <v>65000</v>
      </c>
      <c r="I62" s="70">
        <v>0</v>
      </c>
      <c r="J62" s="71">
        <f>+'[9]I TRIM 2020'!$E$700</f>
        <v>3049.85</v>
      </c>
      <c r="K62" s="70">
        <f>+I62+J62</f>
        <v>3049.85</v>
      </c>
      <c r="L62" s="70">
        <f>+H62-K62</f>
        <v>61950.15</v>
      </c>
      <c r="M62" s="110">
        <v>3049.85</v>
      </c>
      <c r="N62" s="68">
        <f>+K62-M62</f>
        <v>0</v>
      </c>
      <c r="O62" s="68"/>
      <c r="P62" s="80"/>
      <c r="Q62" s="80"/>
    </row>
    <row r="63" spans="2:17" s="63" customFormat="1" ht="15" customHeight="1" x14ac:dyDescent="0.2">
      <c r="B63" s="69" t="s">
        <v>791</v>
      </c>
      <c r="C63" s="45" t="s">
        <v>792</v>
      </c>
      <c r="D63" s="70">
        <f>+'[1]Programa II-Acueducto'!$D$61</f>
        <v>2000000</v>
      </c>
      <c r="E63" s="70">
        <v>0</v>
      </c>
      <c r="F63" s="70">
        <v>0</v>
      </c>
      <c r="G63" s="70">
        <v>0</v>
      </c>
      <c r="H63" s="70">
        <f>+D63+E63+F63-G63</f>
        <v>2000000</v>
      </c>
      <c r="I63" s="70">
        <v>0</v>
      </c>
      <c r="J63" s="71">
        <v>0</v>
      </c>
      <c r="K63" s="70">
        <f>+I63+J63</f>
        <v>0</v>
      </c>
      <c r="L63" s="70">
        <f>+H63-K63</f>
        <v>2000000</v>
      </c>
      <c r="M63" s="110">
        <v>0</v>
      </c>
      <c r="N63" s="68">
        <f>+K63-M63</f>
        <v>0</v>
      </c>
      <c r="O63" s="68"/>
      <c r="P63" s="80"/>
      <c r="Q63" s="80"/>
    </row>
    <row r="64" spans="2:17" s="63" customFormat="1" ht="15" customHeight="1" x14ac:dyDescent="0.2">
      <c r="B64" s="73" t="s">
        <v>793</v>
      </c>
      <c r="C64" s="66" t="s">
        <v>794</v>
      </c>
      <c r="D64" s="67">
        <f>SUM(D65:D69)</f>
        <v>4297891.75</v>
      </c>
      <c r="E64" s="67">
        <f t="shared" ref="E64:L64" si="23">SUM(E65:E69)</f>
        <v>0</v>
      </c>
      <c r="F64" s="67">
        <f t="shared" si="23"/>
        <v>0</v>
      </c>
      <c r="G64" s="67">
        <f t="shared" si="23"/>
        <v>0</v>
      </c>
      <c r="H64" s="67">
        <f t="shared" si="23"/>
        <v>4297891.75</v>
      </c>
      <c r="I64" s="67">
        <f>SUM(I65:I69)</f>
        <v>0</v>
      </c>
      <c r="J64" s="30">
        <f t="shared" si="23"/>
        <v>38931.01</v>
      </c>
      <c r="K64" s="67">
        <f t="shared" si="23"/>
        <v>38931.01</v>
      </c>
      <c r="L64" s="67">
        <f t="shared" si="23"/>
        <v>4258960.74</v>
      </c>
      <c r="M64" s="110"/>
      <c r="N64" s="68"/>
      <c r="O64" s="68"/>
      <c r="P64" s="80"/>
      <c r="Q64" s="80"/>
    </row>
    <row r="65" spans="2:17" s="63" customFormat="1" ht="15" customHeight="1" x14ac:dyDescent="0.2">
      <c r="B65" s="69" t="s">
        <v>795</v>
      </c>
      <c r="C65" s="45" t="s">
        <v>796</v>
      </c>
      <c r="D65" s="70">
        <f>+'[1]Programa II-Acueducto'!$D$63</f>
        <v>200000</v>
      </c>
      <c r="E65" s="70">
        <v>0</v>
      </c>
      <c r="F65" s="70">
        <v>0</v>
      </c>
      <c r="G65" s="70">
        <v>0</v>
      </c>
      <c r="H65" s="70">
        <f>+D65+E65+F65-G65</f>
        <v>200000</v>
      </c>
      <c r="I65" s="70">
        <v>0</v>
      </c>
      <c r="J65" s="71">
        <f>+'[9]I TRIM 2020'!$E$717</f>
        <v>16072.289999999999</v>
      </c>
      <c r="K65" s="70">
        <f t="shared" ref="K65:K72" si="24">+I65+J65</f>
        <v>16072.289999999999</v>
      </c>
      <c r="L65" s="70">
        <f t="shared" ref="L65:L72" si="25">+H65-K65</f>
        <v>183927.71</v>
      </c>
      <c r="M65" s="110">
        <v>16072.289999999999</v>
      </c>
      <c r="N65" s="68">
        <f>+K65-M65</f>
        <v>0</v>
      </c>
      <c r="O65" s="68"/>
      <c r="P65" s="80"/>
      <c r="Q65" s="80"/>
    </row>
    <row r="66" spans="2:17" s="63" customFormat="1" ht="15" customHeight="1" x14ac:dyDescent="0.2">
      <c r="B66" s="69" t="s">
        <v>797</v>
      </c>
      <c r="C66" s="45" t="s">
        <v>798</v>
      </c>
      <c r="D66" s="70">
        <f>+'[1]Programa II-Acueducto'!$D$64</f>
        <v>500000</v>
      </c>
      <c r="E66" s="70">
        <v>0</v>
      </c>
      <c r="F66" s="70">
        <v>0</v>
      </c>
      <c r="G66" s="70">
        <v>0</v>
      </c>
      <c r="H66" s="70">
        <f>+D66+E66+F66-G66</f>
        <v>500000</v>
      </c>
      <c r="I66" s="70">
        <v>0</v>
      </c>
      <c r="J66" s="71">
        <v>0</v>
      </c>
      <c r="K66" s="70">
        <f t="shared" si="24"/>
        <v>0</v>
      </c>
      <c r="L66" s="70">
        <f t="shared" si="25"/>
        <v>500000</v>
      </c>
      <c r="M66" s="110">
        <v>0</v>
      </c>
      <c r="N66" s="68">
        <f>+K66-M66</f>
        <v>0</v>
      </c>
      <c r="O66" s="68"/>
      <c r="P66" s="80"/>
      <c r="Q66" s="80"/>
    </row>
    <row r="67" spans="2:17" s="63" customFormat="1" ht="15" hidden="1" customHeight="1" x14ac:dyDescent="0.2">
      <c r="B67" s="69" t="s">
        <v>799</v>
      </c>
      <c r="C67" s="45" t="s">
        <v>800</v>
      </c>
      <c r="D67" s="70">
        <v>0</v>
      </c>
      <c r="E67" s="70">
        <v>0</v>
      </c>
      <c r="F67" s="70">
        <v>0</v>
      </c>
      <c r="G67" s="70">
        <v>0</v>
      </c>
      <c r="H67" s="70">
        <f>+D67+E67+F67-G67</f>
        <v>0</v>
      </c>
      <c r="I67" s="70">
        <v>0</v>
      </c>
      <c r="J67" s="71">
        <v>0</v>
      </c>
      <c r="K67" s="70">
        <f t="shared" si="24"/>
        <v>0</v>
      </c>
      <c r="L67" s="70">
        <f t="shared" si="25"/>
        <v>0</v>
      </c>
      <c r="M67" s="110"/>
      <c r="N67" s="68"/>
      <c r="O67" s="68"/>
      <c r="P67" s="80"/>
      <c r="Q67" s="80"/>
    </row>
    <row r="68" spans="2:17" s="63" customFormat="1" ht="15" customHeight="1" x14ac:dyDescent="0.2">
      <c r="B68" s="69" t="s">
        <v>801</v>
      </c>
      <c r="C68" s="45" t="s">
        <v>802</v>
      </c>
      <c r="D68" s="70">
        <f>+'[1]Programa II-Acueducto'!$D$66</f>
        <v>3472891.75</v>
      </c>
      <c r="E68" s="70">
        <v>0</v>
      </c>
      <c r="F68" s="70">
        <v>0</v>
      </c>
      <c r="G68" s="70">
        <v>0</v>
      </c>
      <c r="H68" s="70">
        <f>+D68+E68+F68-G68</f>
        <v>3472891.75</v>
      </c>
      <c r="I68" s="70">
        <v>0</v>
      </c>
      <c r="J68" s="71">
        <f>+'[9]I TRIM 2020'!$E$729</f>
        <v>22858.720000000001</v>
      </c>
      <c r="K68" s="70">
        <f t="shared" si="24"/>
        <v>22858.720000000001</v>
      </c>
      <c r="L68" s="70">
        <f t="shared" si="25"/>
        <v>3450033.03</v>
      </c>
      <c r="M68" s="110">
        <v>22858.720000000001</v>
      </c>
      <c r="N68" s="68">
        <f>+K68-M68</f>
        <v>0</v>
      </c>
      <c r="O68" s="68"/>
      <c r="P68" s="80"/>
      <c r="Q68" s="80"/>
    </row>
    <row r="69" spans="2:17" s="63" customFormat="1" ht="15" customHeight="1" x14ac:dyDescent="0.2">
      <c r="B69" s="69" t="s">
        <v>803</v>
      </c>
      <c r="C69" s="45" t="s">
        <v>1010</v>
      </c>
      <c r="D69" s="70">
        <f>+'[1]Programa II-Acueducto'!$D$67</f>
        <v>125000</v>
      </c>
      <c r="E69" s="70">
        <v>0</v>
      </c>
      <c r="F69" s="70">
        <v>0</v>
      </c>
      <c r="G69" s="70">
        <v>0</v>
      </c>
      <c r="H69" s="70">
        <f>+D69+E69+F69-G69</f>
        <v>125000</v>
      </c>
      <c r="I69" s="70">
        <v>0</v>
      </c>
      <c r="J69" s="71">
        <v>0</v>
      </c>
      <c r="K69" s="70">
        <f t="shared" si="24"/>
        <v>0</v>
      </c>
      <c r="L69" s="70">
        <f t="shared" si="25"/>
        <v>125000</v>
      </c>
      <c r="M69" s="110">
        <v>0</v>
      </c>
      <c r="N69" s="68">
        <f>+K69-M69</f>
        <v>0</v>
      </c>
      <c r="O69" s="68"/>
      <c r="P69" s="80"/>
      <c r="Q69" s="80"/>
    </row>
    <row r="70" spans="2:17" s="63" customFormat="1" ht="15" customHeight="1" x14ac:dyDescent="0.2">
      <c r="B70" s="73" t="s">
        <v>805</v>
      </c>
      <c r="C70" s="66" t="s">
        <v>806</v>
      </c>
      <c r="D70" s="67">
        <f>SUM(D71:D72)</f>
        <v>1800000</v>
      </c>
      <c r="E70" s="67">
        <f t="shared" ref="E70:J70" si="26">SUM(E71:E72)</f>
        <v>0</v>
      </c>
      <c r="F70" s="67">
        <f t="shared" si="26"/>
        <v>0</v>
      </c>
      <c r="G70" s="67">
        <f t="shared" si="26"/>
        <v>0</v>
      </c>
      <c r="H70" s="67">
        <f t="shared" si="26"/>
        <v>1800000</v>
      </c>
      <c r="I70" s="67">
        <f>SUM(I71:I72)</f>
        <v>0</v>
      </c>
      <c r="J70" s="30">
        <f t="shared" si="26"/>
        <v>40818.78</v>
      </c>
      <c r="K70" s="67">
        <f t="shared" si="24"/>
        <v>40818.78</v>
      </c>
      <c r="L70" s="67">
        <f t="shared" si="25"/>
        <v>1759181.22</v>
      </c>
      <c r="M70" s="110"/>
      <c r="N70" s="68"/>
      <c r="O70" s="68"/>
      <c r="P70" s="80"/>
      <c r="Q70" s="80"/>
    </row>
    <row r="71" spans="2:17" s="63" customFormat="1" ht="15" customHeight="1" x14ac:dyDescent="0.2">
      <c r="B71" s="69" t="s">
        <v>807</v>
      </c>
      <c r="C71" s="45" t="s">
        <v>808</v>
      </c>
      <c r="D71" s="70">
        <f>+'[1]Programa II-Acueducto'!$D$69</f>
        <v>300000</v>
      </c>
      <c r="E71" s="70">
        <v>0</v>
      </c>
      <c r="F71" s="70">
        <v>0</v>
      </c>
      <c r="G71" s="70">
        <v>0</v>
      </c>
      <c r="H71" s="70">
        <f>+D71+E71+F71-G71</f>
        <v>300000</v>
      </c>
      <c r="I71" s="70">
        <v>0</v>
      </c>
      <c r="J71" s="71">
        <f>+'[9]I TRIM 2020'!$E$741</f>
        <v>20929.400000000001</v>
      </c>
      <c r="K71" s="70">
        <f t="shared" si="24"/>
        <v>20929.400000000001</v>
      </c>
      <c r="L71" s="70">
        <f t="shared" si="25"/>
        <v>279070.59999999998</v>
      </c>
      <c r="M71" s="110">
        <v>20929.400000000001</v>
      </c>
      <c r="N71" s="68">
        <f>+K71-M71</f>
        <v>0</v>
      </c>
      <c r="O71" s="68"/>
      <c r="P71" s="80"/>
      <c r="Q71" s="80"/>
    </row>
    <row r="72" spans="2:17" s="63" customFormat="1" ht="15" customHeight="1" x14ac:dyDescent="0.2">
      <c r="B72" s="69" t="s">
        <v>809</v>
      </c>
      <c r="C72" s="45" t="s">
        <v>810</v>
      </c>
      <c r="D72" s="70">
        <f>+'[1]Programa II-Acueducto'!$D$70</f>
        <v>1500000</v>
      </c>
      <c r="E72" s="70">
        <v>0</v>
      </c>
      <c r="F72" s="70">
        <v>0</v>
      </c>
      <c r="G72" s="70">
        <v>0</v>
      </c>
      <c r="H72" s="70">
        <f>+D72+E72+F72-G72</f>
        <v>1500000</v>
      </c>
      <c r="I72" s="70">
        <v>0</v>
      </c>
      <c r="J72" s="71">
        <f>+'[9]I TRIM 2020'!$E$753</f>
        <v>19889.38</v>
      </c>
      <c r="K72" s="70">
        <f t="shared" si="24"/>
        <v>19889.38</v>
      </c>
      <c r="L72" s="70">
        <f t="shared" si="25"/>
        <v>1480110.62</v>
      </c>
      <c r="M72" s="110">
        <v>19889.38</v>
      </c>
      <c r="N72" s="68">
        <f>+K72-M72</f>
        <v>0</v>
      </c>
      <c r="O72" s="68"/>
      <c r="P72" s="80"/>
      <c r="Q72" s="80"/>
    </row>
    <row r="73" spans="2:17" s="63" customFormat="1" ht="15" customHeight="1" x14ac:dyDescent="0.2">
      <c r="B73" s="73" t="s">
        <v>811</v>
      </c>
      <c r="C73" s="66" t="s">
        <v>812</v>
      </c>
      <c r="D73" s="67">
        <f>SUM(D74:D79)</f>
        <v>590000</v>
      </c>
      <c r="E73" s="67">
        <f t="shared" ref="E73:L73" si="27">SUM(E74:E79)</f>
        <v>0</v>
      </c>
      <c r="F73" s="67">
        <f t="shared" si="27"/>
        <v>0</v>
      </c>
      <c r="G73" s="67">
        <f t="shared" si="27"/>
        <v>0</v>
      </c>
      <c r="H73" s="67">
        <f t="shared" si="27"/>
        <v>590000</v>
      </c>
      <c r="I73" s="67">
        <f>SUM(I74:I79)</f>
        <v>0</v>
      </c>
      <c r="J73" s="30">
        <f t="shared" si="27"/>
        <v>0</v>
      </c>
      <c r="K73" s="67">
        <f t="shared" si="27"/>
        <v>0</v>
      </c>
      <c r="L73" s="67">
        <f t="shared" si="27"/>
        <v>590000</v>
      </c>
      <c r="M73" s="110"/>
      <c r="N73" s="68"/>
      <c r="O73" s="68"/>
      <c r="P73" s="80"/>
      <c r="Q73" s="80"/>
    </row>
    <row r="74" spans="2:17" s="63" customFormat="1" ht="15" hidden="1" customHeight="1" x14ac:dyDescent="0.2">
      <c r="B74" s="69" t="s">
        <v>813</v>
      </c>
      <c r="C74" s="45" t="s">
        <v>814</v>
      </c>
      <c r="D74" s="70">
        <v>0</v>
      </c>
      <c r="E74" s="70">
        <v>0</v>
      </c>
      <c r="F74" s="70">
        <v>0</v>
      </c>
      <c r="G74" s="70">
        <v>0</v>
      </c>
      <c r="H74" s="70">
        <f t="shared" ref="H74:H79" si="28">+D74+E74+F74-G74</f>
        <v>0</v>
      </c>
      <c r="I74" s="70">
        <v>0</v>
      </c>
      <c r="J74" s="71">
        <v>0</v>
      </c>
      <c r="K74" s="70">
        <f t="shared" ref="K74:K79" si="29">+I74+J74</f>
        <v>0</v>
      </c>
      <c r="L74" s="70">
        <f t="shared" ref="L74:L79" si="30">+H74-K74</f>
        <v>0</v>
      </c>
      <c r="N74" s="68"/>
      <c r="O74" s="68"/>
      <c r="P74" s="80"/>
      <c r="Q74" s="80"/>
    </row>
    <row r="75" spans="2:17" s="63" customFormat="1" ht="15" hidden="1" customHeight="1" x14ac:dyDescent="0.2">
      <c r="B75" s="69" t="s">
        <v>815</v>
      </c>
      <c r="C75" s="45" t="s">
        <v>816</v>
      </c>
      <c r="D75" s="70">
        <v>0</v>
      </c>
      <c r="E75" s="70">
        <v>0</v>
      </c>
      <c r="F75" s="70">
        <v>0</v>
      </c>
      <c r="G75" s="70">
        <v>0</v>
      </c>
      <c r="H75" s="70">
        <f t="shared" si="28"/>
        <v>0</v>
      </c>
      <c r="I75" s="70">
        <f>+'[11]EGRESOS-ACUEDUCTO'!$K$66</f>
        <v>0</v>
      </c>
      <c r="J75" s="70">
        <v>0</v>
      </c>
      <c r="K75" s="70">
        <f>+I75+J75</f>
        <v>0</v>
      </c>
      <c r="L75" s="70">
        <f t="shared" si="30"/>
        <v>0</v>
      </c>
      <c r="N75" s="68"/>
      <c r="O75" s="68"/>
      <c r="P75" s="80"/>
      <c r="Q75" s="80"/>
    </row>
    <row r="76" spans="2:17" s="63" customFormat="1" ht="15" customHeight="1" x14ac:dyDescent="0.2">
      <c r="B76" s="69" t="s">
        <v>817</v>
      </c>
      <c r="C76" s="45" t="s">
        <v>818</v>
      </c>
      <c r="D76" s="70">
        <f>+'[1]Programa II-Acueducto'!$D$74</f>
        <v>190000</v>
      </c>
      <c r="E76" s="70">
        <v>0</v>
      </c>
      <c r="F76" s="70">
        <v>0</v>
      </c>
      <c r="G76" s="70">
        <v>0</v>
      </c>
      <c r="H76" s="70">
        <f t="shared" si="28"/>
        <v>190000</v>
      </c>
      <c r="I76" s="70">
        <v>0</v>
      </c>
      <c r="J76" s="71">
        <v>0</v>
      </c>
      <c r="K76" s="70">
        <f t="shared" si="29"/>
        <v>0</v>
      </c>
      <c r="L76" s="70">
        <f t="shared" si="30"/>
        <v>190000</v>
      </c>
      <c r="M76" s="110">
        <v>0</v>
      </c>
      <c r="N76" s="68">
        <f>+K76-M76</f>
        <v>0</v>
      </c>
      <c r="O76" s="68"/>
      <c r="P76" s="80"/>
      <c r="Q76" s="80"/>
    </row>
    <row r="77" spans="2:17" s="63" customFormat="1" ht="15" customHeight="1" x14ac:dyDescent="0.2">
      <c r="B77" s="69" t="s">
        <v>819</v>
      </c>
      <c r="C77" s="45" t="s">
        <v>820</v>
      </c>
      <c r="D77" s="70">
        <f>+'[1]Programa II-Acueducto'!$D$75</f>
        <v>75000</v>
      </c>
      <c r="E77" s="70">
        <v>0</v>
      </c>
      <c r="F77" s="70">
        <v>0</v>
      </c>
      <c r="G77" s="70">
        <v>0</v>
      </c>
      <c r="H77" s="70">
        <f t="shared" si="28"/>
        <v>75000</v>
      </c>
      <c r="I77" s="70">
        <v>0</v>
      </c>
      <c r="J77" s="71">
        <v>0</v>
      </c>
      <c r="K77" s="70">
        <f t="shared" si="29"/>
        <v>0</v>
      </c>
      <c r="L77" s="70">
        <f t="shared" si="30"/>
        <v>75000</v>
      </c>
      <c r="M77" s="110">
        <v>0</v>
      </c>
      <c r="N77" s="68">
        <f>+K77-M77</f>
        <v>0</v>
      </c>
      <c r="O77" s="68"/>
      <c r="P77" s="80"/>
      <c r="Q77" s="80"/>
    </row>
    <row r="78" spans="2:17" s="63" customFormat="1" ht="15" customHeight="1" x14ac:dyDescent="0.2">
      <c r="B78" s="69" t="s">
        <v>821</v>
      </c>
      <c r="C78" s="45" t="s">
        <v>822</v>
      </c>
      <c r="D78" s="70">
        <f>+'[1]Programa II-Acueducto'!$D$76</f>
        <v>250000</v>
      </c>
      <c r="E78" s="70">
        <v>0</v>
      </c>
      <c r="F78" s="70">
        <v>0</v>
      </c>
      <c r="G78" s="70">
        <v>0</v>
      </c>
      <c r="H78" s="70">
        <f t="shared" si="28"/>
        <v>250000</v>
      </c>
      <c r="I78" s="70">
        <v>0</v>
      </c>
      <c r="J78" s="71">
        <v>0</v>
      </c>
      <c r="K78" s="70">
        <f t="shared" si="29"/>
        <v>0</v>
      </c>
      <c r="L78" s="70">
        <f t="shared" si="30"/>
        <v>250000</v>
      </c>
      <c r="M78" s="110">
        <v>0</v>
      </c>
      <c r="N78" s="68">
        <f>+K78-M78</f>
        <v>0</v>
      </c>
      <c r="O78" s="68"/>
      <c r="P78" s="80"/>
      <c r="Q78" s="80"/>
    </row>
    <row r="79" spans="2:17" s="63" customFormat="1" ht="15" customHeight="1" x14ac:dyDescent="0.2">
      <c r="B79" s="69" t="s">
        <v>823</v>
      </c>
      <c r="C79" s="45" t="s">
        <v>824</v>
      </c>
      <c r="D79" s="70">
        <f>+'[1]Programa II-Acueducto'!$D$77</f>
        <v>75000</v>
      </c>
      <c r="E79" s="70">
        <v>0</v>
      </c>
      <c r="F79" s="70">
        <v>0</v>
      </c>
      <c r="G79" s="70">
        <v>0</v>
      </c>
      <c r="H79" s="70">
        <f t="shared" si="28"/>
        <v>75000</v>
      </c>
      <c r="I79" s="70">
        <v>0</v>
      </c>
      <c r="J79" s="71">
        <v>0</v>
      </c>
      <c r="K79" s="70">
        <f t="shared" si="29"/>
        <v>0</v>
      </c>
      <c r="L79" s="70">
        <f t="shared" si="30"/>
        <v>75000</v>
      </c>
      <c r="M79" s="110">
        <v>0</v>
      </c>
      <c r="N79" s="68">
        <f>+K79-M79</f>
        <v>0</v>
      </c>
      <c r="O79" s="68"/>
      <c r="P79" s="80"/>
      <c r="Q79" s="80"/>
    </row>
    <row r="80" spans="2:17" s="63" customFormat="1" ht="15" hidden="1" customHeight="1" x14ac:dyDescent="0.2">
      <c r="B80" s="65" t="s">
        <v>825</v>
      </c>
      <c r="C80" s="66" t="s">
        <v>826</v>
      </c>
      <c r="D80" s="67">
        <f>+D81+D86+D88</f>
        <v>0</v>
      </c>
      <c r="E80" s="67">
        <f t="shared" ref="E80:L80" si="31">+E81+E86+E88</f>
        <v>0</v>
      </c>
      <c r="F80" s="67">
        <f t="shared" si="31"/>
        <v>0</v>
      </c>
      <c r="G80" s="67">
        <f t="shared" si="31"/>
        <v>0</v>
      </c>
      <c r="H80" s="67">
        <f t="shared" si="31"/>
        <v>0</v>
      </c>
      <c r="I80" s="67">
        <f t="shared" si="31"/>
        <v>0</v>
      </c>
      <c r="J80" s="30">
        <f t="shared" si="31"/>
        <v>0</v>
      </c>
      <c r="K80" s="67">
        <f t="shared" si="31"/>
        <v>0</v>
      </c>
      <c r="L80" s="67">
        <f t="shared" si="31"/>
        <v>0</v>
      </c>
      <c r="M80" s="110"/>
      <c r="N80" s="68"/>
      <c r="O80" s="68"/>
      <c r="P80" s="80"/>
      <c r="Q80" s="80"/>
    </row>
    <row r="81" spans="2:17" s="63" customFormat="1" ht="15" hidden="1" customHeight="1" x14ac:dyDescent="0.2">
      <c r="B81" s="65" t="s">
        <v>827</v>
      </c>
      <c r="C81" s="66" t="s">
        <v>828</v>
      </c>
      <c r="D81" s="67">
        <f t="shared" ref="D81:L81" si="32">SUM(D82:D85)</f>
        <v>0</v>
      </c>
      <c r="E81" s="67">
        <f t="shared" si="32"/>
        <v>0</v>
      </c>
      <c r="F81" s="67">
        <f t="shared" si="32"/>
        <v>0</v>
      </c>
      <c r="G81" s="67">
        <f t="shared" si="32"/>
        <v>0</v>
      </c>
      <c r="H81" s="67">
        <f t="shared" si="32"/>
        <v>0</v>
      </c>
      <c r="I81" s="67">
        <f t="shared" si="32"/>
        <v>0</v>
      </c>
      <c r="J81" s="67">
        <f t="shared" si="32"/>
        <v>0</v>
      </c>
      <c r="K81" s="67">
        <f t="shared" si="32"/>
        <v>0</v>
      </c>
      <c r="L81" s="67">
        <f t="shared" si="32"/>
        <v>0</v>
      </c>
      <c r="M81" s="110"/>
      <c r="N81" s="68"/>
      <c r="O81" s="68"/>
      <c r="P81" s="80"/>
      <c r="Q81" s="80"/>
    </row>
    <row r="82" spans="2:17" s="63" customFormat="1" ht="15" hidden="1" customHeight="1" x14ac:dyDescent="0.2">
      <c r="B82" s="69" t="s">
        <v>867</v>
      </c>
      <c r="C82" s="45" t="s">
        <v>868</v>
      </c>
      <c r="D82" s="70">
        <v>0</v>
      </c>
      <c r="E82" s="70">
        <v>0</v>
      </c>
      <c r="F82" s="70">
        <v>0</v>
      </c>
      <c r="G82" s="70">
        <v>0</v>
      </c>
      <c r="H82" s="70">
        <f>+D82+E82+F82-G82</f>
        <v>0</v>
      </c>
      <c r="I82" s="70">
        <v>0</v>
      </c>
      <c r="J82" s="70">
        <v>0</v>
      </c>
      <c r="K82" s="70">
        <f>+I82+J82</f>
        <v>0</v>
      </c>
      <c r="L82" s="70">
        <f>+H82-K82</f>
        <v>0</v>
      </c>
      <c r="N82" s="68"/>
      <c r="O82" s="68"/>
      <c r="P82" s="80"/>
      <c r="Q82" s="80"/>
    </row>
    <row r="83" spans="2:17" s="63" customFormat="1" ht="15" hidden="1" customHeight="1" x14ac:dyDescent="0.2">
      <c r="B83" s="69" t="s">
        <v>989</v>
      </c>
      <c r="C83" s="45" t="s">
        <v>990</v>
      </c>
      <c r="D83" s="70">
        <v>0</v>
      </c>
      <c r="E83" s="70">
        <v>0</v>
      </c>
      <c r="F83" s="70">
        <v>0</v>
      </c>
      <c r="G83" s="70">
        <v>0</v>
      </c>
      <c r="H83" s="70">
        <f>+D83+E83+F83-G83</f>
        <v>0</v>
      </c>
      <c r="I83" s="70">
        <v>0</v>
      </c>
      <c r="J83" s="70">
        <v>0</v>
      </c>
      <c r="K83" s="70">
        <f>+I83+J83</f>
        <v>0</v>
      </c>
      <c r="L83" s="70">
        <f>+H83-K83</f>
        <v>0</v>
      </c>
      <c r="M83" s="110"/>
      <c r="N83" s="68"/>
      <c r="O83" s="68"/>
      <c r="P83" s="80"/>
      <c r="Q83" s="80"/>
    </row>
    <row r="84" spans="2:17" s="63" customFormat="1" ht="15" hidden="1" customHeight="1" x14ac:dyDescent="0.2">
      <c r="B84" s="69" t="s">
        <v>831</v>
      </c>
      <c r="C84" s="45" t="s">
        <v>832</v>
      </c>
      <c r="D84" s="70">
        <v>0</v>
      </c>
      <c r="E84" s="70">
        <v>0</v>
      </c>
      <c r="F84" s="70">
        <v>0</v>
      </c>
      <c r="G84" s="70">
        <v>0</v>
      </c>
      <c r="H84" s="70">
        <f>+D84+E84+F84-G84</f>
        <v>0</v>
      </c>
      <c r="I84" s="70">
        <v>0</v>
      </c>
      <c r="J84" s="70">
        <v>0</v>
      </c>
      <c r="K84" s="70">
        <f>+I84+J84</f>
        <v>0</v>
      </c>
      <c r="L84" s="70">
        <f>+H84-K84</f>
        <v>0</v>
      </c>
      <c r="N84" s="68"/>
      <c r="O84" s="68"/>
      <c r="P84" s="80"/>
      <c r="Q84" s="80"/>
    </row>
    <row r="85" spans="2:17" s="63" customFormat="1" ht="15" hidden="1" customHeight="1" x14ac:dyDescent="0.2">
      <c r="B85" s="69" t="s">
        <v>833</v>
      </c>
      <c r="C85" s="45" t="s">
        <v>834</v>
      </c>
      <c r="D85" s="70">
        <v>0</v>
      </c>
      <c r="E85" s="70">
        <v>0</v>
      </c>
      <c r="F85" s="70">
        <v>0</v>
      </c>
      <c r="G85" s="70">
        <v>0</v>
      </c>
      <c r="H85" s="70">
        <f>+D85+E85+F85-G85</f>
        <v>0</v>
      </c>
      <c r="I85" s="70">
        <v>0</v>
      </c>
      <c r="J85" s="70">
        <v>0</v>
      </c>
      <c r="K85" s="70">
        <f>+I85+J85</f>
        <v>0</v>
      </c>
      <c r="L85" s="70">
        <f>+H85-K85</f>
        <v>0</v>
      </c>
      <c r="N85" s="68"/>
      <c r="O85" s="68"/>
      <c r="P85" s="80"/>
      <c r="Q85" s="80"/>
    </row>
    <row r="86" spans="2:17" s="78" customFormat="1" ht="15" hidden="1" customHeight="1" x14ac:dyDescent="0.2">
      <c r="B86" s="65" t="s">
        <v>884</v>
      </c>
      <c r="C86" s="66" t="s">
        <v>885</v>
      </c>
      <c r="D86" s="67">
        <f>+D87</f>
        <v>0</v>
      </c>
      <c r="E86" s="67">
        <f t="shared" ref="E86:L88" si="33">+E87</f>
        <v>0</v>
      </c>
      <c r="F86" s="67">
        <f t="shared" si="33"/>
        <v>0</v>
      </c>
      <c r="G86" s="67">
        <f t="shared" si="33"/>
        <v>0</v>
      </c>
      <c r="H86" s="67">
        <f t="shared" si="33"/>
        <v>0</v>
      </c>
      <c r="I86" s="67">
        <f t="shared" si="33"/>
        <v>0</v>
      </c>
      <c r="J86" s="67">
        <f t="shared" si="33"/>
        <v>0</v>
      </c>
      <c r="K86" s="67">
        <f t="shared" si="33"/>
        <v>0</v>
      </c>
      <c r="L86" s="67">
        <f t="shared" si="33"/>
        <v>0</v>
      </c>
      <c r="N86" s="79"/>
      <c r="O86" s="79"/>
      <c r="P86" s="81"/>
      <c r="Q86" s="81"/>
    </row>
    <row r="87" spans="2:17" s="63" customFormat="1" ht="15" hidden="1" customHeight="1" x14ac:dyDescent="0.2">
      <c r="B87" s="69" t="s">
        <v>910</v>
      </c>
      <c r="C87" s="45" t="s">
        <v>546</v>
      </c>
      <c r="D87" s="70">
        <v>0</v>
      </c>
      <c r="E87" s="70">
        <v>0</v>
      </c>
      <c r="F87" s="70">
        <v>0</v>
      </c>
      <c r="G87" s="70">
        <v>0</v>
      </c>
      <c r="H87" s="70">
        <f>+D87+E87+F87-G87</f>
        <v>0</v>
      </c>
      <c r="I87" s="70">
        <v>0</v>
      </c>
      <c r="J87" s="70">
        <v>0</v>
      </c>
      <c r="K87" s="70">
        <f>+I87+J87</f>
        <v>0</v>
      </c>
      <c r="L87" s="70">
        <f>+H87-K87</f>
        <v>0</v>
      </c>
      <c r="N87" s="68"/>
      <c r="O87" s="68"/>
      <c r="P87" s="80"/>
      <c r="Q87" s="80"/>
    </row>
    <row r="88" spans="2:17" s="78" customFormat="1" ht="15" hidden="1" customHeight="1" x14ac:dyDescent="0.2">
      <c r="B88" s="65" t="s">
        <v>953</v>
      </c>
      <c r="C88" s="66" t="s">
        <v>954</v>
      </c>
      <c r="D88" s="67">
        <f>+D89</f>
        <v>0</v>
      </c>
      <c r="E88" s="67">
        <f t="shared" si="33"/>
        <v>0</v>
      </c>
      <c r="F88" s="67">
        <f t="shared" si="33"/>
        <v>0</v>
      </c>
      <c r="G88" s="67">
        <f t="shared" si="33"/>
        <v>0</v>
      </c>
      <c r="H88" s="67">
        <f t="shared" si="33"/>
        <v>0</v>
      </c>
      <c r="I88" s="67">
        <f t="shared" si="33"/>
        <v>0</v>
      </c>
      <c r="J88" s="30">
        <f t="shared" si="33"/>
        <v>0</v>
      </c>
      <c r="K88" s="67">
        <f t="shared" si="33"/>
        <v>0</v>
      </c>
      <c r="L88" s="67">
        <f t="shared" si="33"/>
        <v>0</v>
      </c>
      <c r="N88" s="79"/>
      <c r="O88" s="79"/>
      <c r="P88" s="81"/>
      <c r="Q88" s="81"/>
    </row>
    <row r="89" spans="2:17" s="63" customFormat="1" ht="15" hidden="1" customHeight="1" x14ac:dyDescent="0.2">
      <c r="B89" s="69" t="s">
        <v>955</v>
      </c>
      <c r="C89" s="45" t="s">
        <v>956</v>
      </c>
      <c r="D89" s="70">
        <v>0</v>
      </c>
      <c r="E89" s="70">
        <v>0</v>
      </c>
      <c r="F89" s="70">
        <v>0</v>
      </c>
      <c r="G89" s="70">
        <v>0</v>
      </c>
      <c r="H89" s="70">
        <f>+D89+E89+F89-G89</f>
        <v>0</v>
      </c>
      <c r="I89" s="70">
        <v>0</v>
      </c>
      <c r="J89" s="71">
        <v>0</v>
      </c>
      <c r="K89" s="70">
        <f>+I89+J89</f>
        <v>0</v>
      </c>
      <c r="L89" s="70">
        <f>+H89-K89</f>
        <v>0</v>
      </c>
      <c r="N89" s="68"/>
      <c r="O89" s="68"/>
      <c r="P89" s="80"/>
      <c r="Q89" s="80"/>
    </row>
    <row r="90" spans="2:17" s="63" customFormat="1" ht="15" hidden="1" customHeight="1" x14ac:dyDescent="0.2">
      <c r="B90" s="65" t="s">
        <v>835</v>
      </c>
      <c r="C90" s="66" t="s">
        <v>480</v>
      </c>
      <c r="D90" s="67">
        <f t="shared" ref="D90:L90" si="34">+D91+D104</f>
        <v>0</v>
      </c>
      <c r="E90" s="67">
        <f t="shared" si="34"/>
        <v>0</v>
      </c>
      <c r="F90" s="67">
        <f t="shared" si="34"/>
        <v>0</v>
      </c>
      <c r="G90" s="67">
        <f t="shared" si="34"/>
        <v>0</v>
      </c>
      <c r="H90" s="67">
        <f t="shared" si="34"/>
        <v>0</v>
      </c>
      <c r="I90" s="67">
        <f>+I91+I104</f>
        <v>0</v>
      </c>
      <c r="J90" s="67">
        <f t="shared" si="34"/>
        <v>0</v>
      </c>
      <c r="K90" s="67">
        <f t="shared" si="34"/>
        <v>0</v>
      </c>
      <c r="L90" s="67">
        <f t="shared" si="34"/>
        <v>0</v>
      </c>
      <c r="N90" s="68"/>
      <c r="O90" s="68"/>
      <c r="P90" s="80"/>
      <c r="Q90" s="80"/>
    </row>
    <row r="91" spans="2:17" s="63" customFormat="1" ht="15" hidden="1" customHeight="1" x14ac:dyDescent="0.2">
      <c r="B91" s="65" t="s">
        <v>836</v>
      </c>
      <c r="C91" s="66" t="s">
        <v>837</v>
      </c>
      <c r="D91" s="67">
        <f t="shared" ref="D91:L91" si="35">+D92+D96+D101</f>
        <v>0</v>
      </c>
      <c r="E91" s="67">
        <f t="shared" si="35"/>
        <v>0</v>
      </c>
      <c r="F91" s="67">
        <f t="shared" si="35"/>
        <v>0</v>
      </c>
      <c r="G91" s="67">
        <f t="shared" si="35"/>
        <v>0</v>
      </c>
      <c r="H91" s="67">
        <f t="shared" si="35"/>
        <v>0</v>
      </c>
      <c r="I91" s="67">
        <f>+I92+I96+I101</f>
        <v>0</v>
      </c>
      <c r="J91" s="67">
        <f t="shared" si="35"/>
        <v>0</v>
      </c>
      <c r="K91" s="67">
        <f t="shared" si="35"/>
        <v>0</v>
      </c>
      <c r="L91" s="67">
        <f t="shared" si="35"/>
        <v>0</v>
      </c>
      <c r="N91" s="68"/>
      <c r="O91" s="68"/>
      <c r="P91" s="80"/>
      <c r="Q91" s="80"/>
    </row>
    <row r="92" spans="2:17" s="63" customFormat="1" ht="15" hidden="1" customHeight="1" x14ac:dyDescent="0.2">
      <c r="B92" s="65" t="s">
        <v>838</v>
      </c>
      <c r="C92" s="66" t="s">
        <v>839</v>
      </c>
      <c r="D92" s="67">
        <f>SUM(D93:D95)</f>
        <v>0</v>
      </c>
      <c r="E92" s="67">
        <f t="shared" ref="E92:L92" si="36">SUM(E93:E95)</f>
        <v>0</v>
      </c>
      <c r="F92" s="67">
        <f t="shared" si="36"/>
        <v>0</v>
      </c>
      <c r="G92" s="67">
        <f t="shared" si="36"/>
        <v>0</v>
      </c>
      <c r="H92" s="67">
        <f t="shared" si="36"/>
        <v>0</v>
      </c>
      <c r="I92" s="67">
        <f>SUM(I93:I95)</f>
        <v>0</v>
      </c>
      <c r="J92" s="67">
        <f t="shared" si="36"/>
        <v>0</v>
      </c>
      <c r="K92" s="67">
        <f t="shared" si="36"/>
        <v>0</v>
      </c>
      <c r="L92" s="67">
        <f t="shared" si="36"/>
        <v>0</v>
      </c>
      <c r="N92" s="68"/>
      <c r="O92" s="68"/>
      <c r="P92" s="80"/>
      <c r="Q92" s="80"/>
    </row>
    <row r="93" spans="2:17" s="63" customFormat="1" ht="15" hidden="1" customHeight="1" x14ac:dyDescent="0.2">
      <c r="B93" s="69"/>
      <c r="C93" s="45" t="s">
        <v>840</v>
      </c>
      <c r="D93" s="70">
        <v>0</v>
      </c>
      <c r="E93" s="70">
        <v>0</v>
      </c>
      <c r="F93" s="70">
        <v>0</v>
      </c>
      <c r="G93" s="70">
        <v>0</v>
      </c>
      <c r="H93" s="70">
        <f>+D93+E93+F93-G93</f>
        <v>0</v>
      </c>
      <c r="I93" s="70">
        <v>0</v>
      </c>
      <c r="J93" s="70">
        <v>0</v>
      </c>
      <c r="K93" s="70">
        <f>+I93+J93</f>
        <v>0</v>
      </c>
      <c r="L93" s="70">
        <f>+H93-K93</f>
        <v>0</v>
      </c>
      <c r="N93" s="68"/>
      <c r="O93" s="68"/>
      <c r="P93" s="80"/>
      <c r="Q93" s="80"/>
    </row>
    <row r="94" spans="2:17" s="63" customFormat="1" ht="15" hidden="1" customHeight="1" x14ac:dyDescent="0.2">
      <c r="B94" s="69"/>
      <c r="C94" s="45" t="s">
        <v>841</v>
      </c>
      <c r="D94" s="70">
        <v>0</v>
      </c>
      <c r="E94" s="70">
        <v>0</v>
      </c>
      <c r="F94" s="70">
        <v>0</v>
      </c>
      <c r="G94" s="70">
        <v>0</v>
      </c>
      <c r="H94" s="70">
        <f>+D94+E94+F94-G94</f>
        <v>0</v>
      </c>
      <c r="I94" s="70">
        <v>0</v>
      </c>
      <c r="J94" s="70">
        <v>0</v>
      </c>
      <c r="K94" s="70">
        <f>+I94+J94</f>
        <v>0</v>
      </c>
      <c r="L94" s="70">
        <f>+H94-K94</f>
        <v>0</v>
      </c>
      <c r="N94" s="68"/>
      <c r="O94" s="68"/>
      <c r="P94" s="80"/>
      <c r="Q94" s="80"/>
    </row>
    <row r="95" spans="2:17" s="63" customFormat="1" ht="15" hidden="1" customHeight="1" x14ac:dyDescent="0.2">
      <c r="B95" s="69"/>
      <c r="C95" s="45" t="s">
        <v>842</v>
      </c>
      <c r="D95" s="70">
        <v>0</v>
      </c>
      <c r="E95" s="70">
        <v>0</v>
      </c>
      <c r="F95" s="70">
        <v>0</v>
      </c>
      <c r="G95" s="70">
        <v>0</v>
      </c>
      <c r="H95" s="70">
        <f>+D95+E95+F95-G95</f>
        <v>0</v>
      </c>
      <c r="I95" s="70">
        <v>0</v>
      </c>
      <c r="J95" s="70">
        <v>0</v>
      </c>
      <c r="K95" s="70">
        <f>+I95+J95</f>
        <v>0</v>
      </c>
      <c r="L95" s="70">
        <f>+H95-K95</f>
        <v>0</v>
      </c>
      <c r="N95" s="68"/>
      <c r="O95" s="68"/>
      <c r="P95" s="80"/>
      <c r="Q95" s="80"/>
    </row>
    <row r="96" spans="2:17" s="63" customFormat="1" ht="15" hidden="1" customHeight="1" x14ac:dyDescent="0.2">
      <c r="B96" s="65" t="s">
        <v>843</v>
      </c>
      <c r="C96" s="66" t="s">
        <v>844</v>
      </c>
      <c r="D96" s="67">
        <f>SUM(D97:D100)</f>
        <v>0</v>
      </c>
      <c r="E96" s="67">
        <f t="shared" ref="E96:L96" si="37">SUM(E97:E100)</f>
        <v>0</v>
      </c>
      <c r="F96" s="67">
        <f t="shared" si="37"/>
        <v>0</v>
      </c>
      <c r="G96" s="67">
        <f t="shared" si="37"/>
        <v>0</v>
      </c>
      <c r="H96" s="67">
        <f t="shared" si="37"/>
        <v>0</v>
      </c>
      <c r="I96" s="67">
        <f>SUM(I97:I100)</f>
        <v>0</v>
      </c>
      <c r="J96" s="67">
        <f t="shared" si="37"/>
        <v>0</v>
      </c>
      <c r="K96" s="67">
        <f t="shared" si="37"/>
        <v>0</v>
      </c>
      <c r="L96" s="67">
        <f t="shared" si="37"/>
        <v>0</v>
      </c>
      <c r="N96" s="68"/>
      <c r="O96" s="68"/>
      <c r="P96" s="80"/>
      <c r="Q96" s="80"/>
    </row>
    <row r="97" spans="2:17" s="63" customFormat="1" ht="15" hidden="1" customHeight="1" x14ac:dyDescent="0.2">
      <c r="B97" s="69"/>
      <c r="C97" s="45" t="s">
        <v>845</v>
      </c>
      <c r="D97" s="70">
        <v>0</v>
      </c>
      <c r="E97" s="70">
        <v>0</v>
      </c>
      <c r="F97" s="70">
        <v>0</v>
      </c>
      <c r="G97" s="70">
        <v>0</v>
      </c>
      <c r="H97" s="70">
        <f>+D97+E97+F97-G97</f>
        <v>0</v>
      </c>
      <c r="I97" s="70">
        <v>0</v>
      </c>
      <c r="J97" s="70">
        <v>0</v>
      </c>
      <c r="K97" s="70">
        <f>+I97+J97</f>
        <v>0</v>
      </c>
      <c r="L97" s="70">
        <f>+H97-K97</f>
        <v>0</v>
      </c>
      <c r="N97" s="68"/>
      <c r="O97" s="68"/>
      <c r="P97" s="80"/>
      <c r="Q97" s="80"/>
    </row>
    <row r="98" spans="2:17" s="63" customFormat="1" ht="15" hidden="1" customHeight="1" x14ac:dyDescent="0.2">
      <c r="B98" s="69"/>
      <c r="C98" s="45" t="s">
        <v>846</v>
      </c>
      <c r="D98" s="70">
        <v>0</v>
      </c>
      <c r="E98" s="70">
        <v>0</v>
      </c>
      <c r="F98" s="70">
        <v>0</v>
      </c>
      <c r="G98" s="70">
        <v>0</v>
      </c>
      <c r="H98" s="70">
        <f>+D98+E98+F98-G98</f>
        <v>0</v>
      </c>
      <c r="I98" s="70">
        <v>0</v>
      </c>
      <c r="J98" s="70">
        <v>0</v>
      </c>
      <c r="K98" s="70">
        <f>+I98+J98</f>
        <v>0</v>
      </c>
      <c r="L98" s="70">
        <f>+H98-K98</f>
        <v>0</v>
      </c>
      <c r="N98" s="68"/>
      <c r="O98" s="68"/>
      <c r="P98" s="80"/>
      <c r="Q98" s="80"/>
    </row>
    <row r="99" spans="2:17" s="63" customFormat="1" ht="15" hidden="1" customHeight="1" x14ac:dyDescent="0.2">
      <c r="B99" s="69"/>
      <c r="C99" s="45" t="s">
        <v>847</v>
      </c>
      <c r="D99" s="70">
        <v>0</v>
      </c>
      <c r="E99" s="70">
        <v>0</v>
      </c>
      <c r="F99" s="70">
        <v>0</v>
      </c>
      <c r="G99" s="70">
        <v>0</v>
      </c>
      <c r="H99" s="70">
        <f>+D99+E99+F99-G99</f>
        <v>0</v>
      </c>
      <c r="I99" s="70">
        <v>0</v>
      </c>
      <c r="J99" s="70">
        <v>0</v>
      </c>
      <c r="K99" s="70">
        <f>+I99+J99</f>
        <v>0</v>
      </c>
      <c r="L99" s="70">
        <f>+H99-K99</f>
        <v>0</v>
      </c>
      <c r="N99" s="68"/>
      <c r="O99" s="68"/>
      <c r="P99" s="80"/>
      <c r="Q99" s="80"/>
    </row>
    <row r="100" spans="2:17" s="63" customFormat="1" ht="15" hidden="1" customHeight="1" x14ac:dyDescent="0.2">
      <c r="B100" s="69"/>
      <c r="C100" s="45" t="s">
        <v>848</v>
      </c>
      <c r="D100" s="70">
        <v>0</v>
      </c>
      <c r="E100" s="70">
        <v>0</v>
      </c>
      <c r="F100" s="70">
        <v>0</v>
      </c>
      <c r="G100" s="70">
        <v>0</v>
      </c>
      <c r="H100" s="70">
        <f>+D100+E100+F100-G100</f>
        <v>0</v>
      </c>
      <c r="I100" s="70">
        <v>0</v>
      </c>
      <c r="J100" s="70">
        <v>0</v>
      </c>
      <c r="K100" s="70">
        <f>+I100+J100</f>
        <v>0</v>
      </c>
      <c r="L100" s="70">
        <f>+H100-K100</f>
        <v>0</v>
      </c>
      <c r="N100" s="68"/>
      <c r="O100" s="68"/>
      <c r="P100" s="80"/>
      <c r="Q100" s="80"/>
    </row>
    <row r="101" spans="2:17" s="63" customFormat="1" ht="15" hidden="1" customHeight="1" x14ac:dyDescent="0.2">
      <c r="B101" s="65" t="s">
        <v>849</v>
      </c>
      <c r="C101" s="66" t="s">
        <v>850</v>
      </c>
      <c r="D101" s="67">
        <f t="shared" ref="D101:L101" si="38">+D102+D103</f>
        <v>0</v>
      </c>
      <c r="E101" s="67">
        <f t="shared" si="38"/>
        <v>0</v>
      </c>
      <c r="F101" s="67">
        <f t="shared" si="38"/>
        <v>0</v>
      </c>
      <c r="G101" s="67">
        <f t="shared" si="38"/>
        <v>0</v>
      </c>
      <c r="H101" s="67">
        <f t="shared" si="38"/>
        <v>0</v>
      </c>
      <c r="I101" s="67">
        <f>+I102+I103</f>
        <v>0</v>
      </c>
      <c r="J101" s="67">
        <f t="shared" si="38"/>
        <v>0</v>
      </c>
      <c r="K101" s="67">
        <f t="shared" si="38"/>
        <v>0</v>
      </c>
      <c r="L101" s="67">
        <f t="shared" si="38"/>
        <v>0</v>
      </c>
      <c r="N101" s="68"/>
      <c r="O101" s="68"/>
      <c r="P101" s="80"/>
      <c r="Q101" s="80"/>
    </row>
    <row r="102" spans="2:17" s="63" customFormat="1" ht="15" hidden="1" customHeight="1" x14ac:dyDescent="0.2">
      <c r="B102" s="69"/>
      <c r="C102" s="45" t="s">
        <v>851</v>
      </c>
      <c r="D102" s="70">
        <v>0</v>
      </c>
      <c r="E102" s="70">
        <v>0</v>
      </c>
      <c r="F102" s="70">
        <v>0</v>
      </c>
      <c r="G102" s="70">
        <v>0</v>
      </c>
      <c r="H102" s="70">
        <f>+D102+E102+F102-G102</f>
        <v>0</v>
      </c>
      <c r="I102" s="70">
        <v>0</v>
      </c>
      <c r="J102" s="70">
        <v>0</v>
      </c>
      <c r="K102" s="70">
        <f>+I102+J102</f>
        <v>0</v>
      </c>
      <c r="L102" s="70">
        <f>+H102-K102</f>
        <v>0</v>
      </c>
      <c r="N102" s="68"/>
      <c r="O102" s="68"/>
      <c r="P102" s="80"/>
      <c r="Q102" s="80"/>
    </row>
    <row r="103" spans="2:17" s="63" customFormat="1" ht="15" hidden="1" customHeight="1" x14ac:dyDescent="0.2">
      <c r="B103" s="69"/>
      <c r="C103" s="45" t="s">
        <v>852</v>
      </c>
      <c r="D103" s="70">
        <v>0</v>
      </c>
      <c r="E103" s="70">
        <v>0</v>
      </c>
      <c r="F103" s="70">
        <v>0</v>
      </c>
      <c r="G103" s="70">
        <v>0</v>
      </c>
      <c r="H103" s="70">
        <f>+D103+E103+F103-G103</f>
        <v>0</v>
      </c>
      <c r="I103" s="70">
        <v>0</v>
      </c>
      <c r="J103" s="70">
        <v>0</v>
      </c>
      <c r="K103" s="70">
        <f>+I103+J103</f>
        <v>0</v>
      </c>
      <c r="L103" s="70">
        <f>+H103-K103</f>
        <v>0</v>
      </c>
      <c r="N103" s="68"/>
      <c r="O103" s="68"/>
      <c r="P103" s="80"/>
      <c r="Q103" s="80"/>
    </row>
    <row r="104" spans="2:17" s="63" customFormat="1" ht="15" hidden="1" customHeight="1" x14ac:dyDescent="0.2">
      <c r="B104" s="65" t="s">
        <v>853</v>
      </c>
      <c r="C104" s="66" t="s">
        <v>854</v>
      </c>
      <c r="D104" s="67">
        <f t="shared" ref="D104:J104" si="39">+D105</f>
        <v>0</v>
      </c>
      <c r="E104" s="67">
        <f t="shared" si="39"/>
        <v>0</v>
      </c>
      <c r="F104" s="67">
        <f t="shared" si="39"/>
        <v>0</v>
      </c>
      <c r="G104" s="67">
        <f t="shared" si="39"/>
        <v>0</v>
      </c>
      <c r="H104" s="67">
        <f t="shared" si="39"/>
        <v>0</v>
      </c>
      <c r="I104" s="67">
        <f t="shared" si="39"/>
        <v>0</v>
      </c>
      <c r="J104" s="67">
        <f t="shared" si="39"/>
        <v>0</v>
      </c>
      <c r="K104" s="67">
        <f>+I104+J104</f>
        <v>0</v>
      </c>
      <c r="L104" s="67">
        <f>+H104-K104</f>
        <v>0</v>
      </c>
      <c r="N104" s="68"/>
      <c r="O104" s="68"/>
      <c r="P104" s="80"/>
      <c r="Q104" s="80"/>
    </row>
    <row r="105" spans="2:17" s="63" customFormat="1" ht="15" hidden="1" customHeight="1" x14ac:dyDescent="0.2">
      <c r="B105" s="69" t="s">
        <v>855</v>
      </c>
      <c r="C105" s="45" t="s">
        <v>856</v>
      </c>
      <c r="D105" s="70">
        <v>0</v>
      </c>
      <c r="E105" s="70">
        <v>0</v>
      </c>
      <c r="F105" s="70">
        <v>0</v>
      </c>
      <c r="G105" s="70">
        <v>0</v>
      </c>
      <c r="H105" s="70">
        <f>+D105+E105+F105-G105</f>
        <v>0</v>
      </c>
      <c r="I105" s="70">
        <v>0</v>
      </c>
      <c r="J105" s="70">
        <v>0</v>
      </c>
      <c r="K105" s="70">
        <f>+I105+J105</f>
        <v>0</v>
      </c>
      <c r="L105" s="70">
        <f>+H105-K105</f>
        <v>0</v>
      </c>
      <c r="N105" s="68"/>
      <c r="O105" s="68"/>
      <c r="P105" s="80"/>
      <c r="Q105" s="80"/>
    </row>
    <row r="106" spans="2:17" s="63" customFormat="1" ht="15" hidden="1" customHeight="1" x14ac:dyDescent="0.2">
      <c r="B106" s="82" t="s">
        <v>857</v>
      </c>
      <c r="C106" s="66" t="s">
        <v>858</v>
      </c>
      <c r="D106" s="67">
        <f t="shared" ref="D106:L106" si="40">+D107</f>
        <v>0</v>
      </c>
      <c r="E106" s="67">
        <f t="shared" si="40"/>
        <v>0</v>
      </c>
      <c r="F106" s="67">
        <f t="shared" si="40"/>
        <v>0</v>
      </c>
      <c r="G106" s="67">
        <f t="shared" si="40"/>
        <v>0</v>
      </c>
      <c r="H106" s="67">
        <f t="shared" si="40"/>
        <v>0</v>
      </c>
      <c r="I106" s="67">
        <f t="shared" si="40"/>
        <v>0</v>
      </c>
      <c r="J106" s="30">
        <f t="shared" si="40"/>
        <v>0</v>
      </c>
      <c r="K106" s="67">
        <f t="shared" si="40"/>
        <v>0</v>
      </c>
      <c r="L106" s="67">
        <f t="shared" si="40"/>
        <v>0</v>
      </c>
      <c r="N106" s="68"/>
      <c r="O106" s="68"/>
      <c r="P106" s="80"/>
      <c r="Q106" s="80"/>
    </row>
    <row r="107" spans="2:17" s="63" customFormat="1" ht="15" hidden="1" customHeight="1" x14ac:dyDescent="0.2">
      <c r="B107" s="82" t="s">
        <v>859</v>
      </c>
      <c r="C107" s="66" t="s">
        <v>860</v>
      </c>
      <c r="D107" s="67">
        <f>SUM(D108:D109)</f>
        <v>0</v>
      </c>
      <c r="E107" s="67">
        <f t="shared" ref="E107:L107" si="41">SUM(E108:E109)</f>
        <v>0</v>
      </c>
      <c r="F107" s="67">
        <f t="shared" si="41"/>
        <v>0</v>
      </c>
      <c r="G107" s="67">
        <f t="shared" si="41"/>
        <v>0</v>
      </c>
      <c r="H107" s="67">
        <f t="shared" si="41"/>
        <v>0</v>
      </c>
      <c r="I107" s="67">
        <f>SUM(I108:I109)</f>
        <v>0</v>
      </c>
      <c r="J107" s="67">
        <f t="shared" si="41"/>
        <v>0</v>
      </c>
      <c r="K107" s="67">
        <f t="shared" si="41"/>
        <v>0</v>
      </c>
      <c r="L107" s="67">
        <f t="shared" si="41"/>
        <v>0</v>
      </c>
      <c r="N107" s="68"/>
      <c r="O107" s="68"/>
      <c r="P107" s="80"/>
      <c r="Q107" s="80"/>
    </row>
    <row r="108" spans="2:17" s="63" customFormat="1" ht="15" hidden="1" customHeight="1" x14ac:dyDescent="0.2">
      <c r="B108" s="69" t="s">
        <v>861</v>
      </c>
      <c r="C108" s="45" t="s">
        <v>862</v>
      </c>
      <c r="D108" s="70">
        <v>0</v>
      </c>
      <c r="E108" s="70">
        <v>0</v>
      </c>
      <c r="F108" s="70">
        <v>0</v>
      </c>
      <c r="G108" s="70">
        <v>0</v>
      </c>
      <c r="H108" s="70">
        <f>+D108+E108+F108-G108</f>
        <v>0</v>
      </c>
      <c r="I108" s="70">
        <v>0</v>
      </c>
      <c r="J108" s="70">
        <v>0</v>
      </c>
      <c r="K108" s="70">
        <f>+I108+J108</f>
        <v>0</v>
      </c>
      <c r="L108" s="70">
        <f>+H108-K108</f>
        <v>0</v>
      </c>
      <c r="N108" s="68"/>
      <c r="O108" s="68"/>
      <c r="P108" s="80"/>
      <c r="Q108" s="80"/>
    </row>
    <row r="109" spans="2:17" s="63" customFormat="1" ht="15" hidden="1" customHeight="1" x14ac:dyDescent="0.2">
      <c r="B109" s="69" t="s">
        <v>863</v>
      </c>
      <c r="C109" s="45" t="s">
        <v>864</v>
      </c>
      <c r="D109" s="70">
        <v>0</v>
      </c>
      <c r="E109" s="70">
        <v>0</v>
      </c>
      <c r="F109" s="70">
        <v>0</v>
      </c>
      <c r="G109" s="70">
        <v>0</v>
      </c>
      <c r="H109" s="70">
        <f>+D109+E109+F109-G109</f>
        <v>0</v>
      </c>
      <c r="I109" s="70">
        <v>0</v>
      </c>
      <c r="J109" s="70">
        <v>0</v>
      </c>
      <c r="K109" s="70">
        <f>+I109+J109</f>
        <v>0</v>
      </c>
      <c r="L109" s="70">
        <f>+H109-K109</f>
        <v>0</v>
      </c>
      <c r="N109" s="68"/>
      <c r="O109" s="68"/>
      <c r="P109" s="80"/>
      <c r="Q109" s="80"/>
    </row>
    <row r="110" spans="2:17" s="63" customFormat="1" ht="15" customHeight="1" x14ac:dyDescent="0.2">
      <c r="B110" s="75"/>
      <c r="C110" s="45"/>
      <c r="D110" s="70"/>
      <c r="E110" s="70"/>
      <c r="F110" s="70"/>
      <c r="G110" s="70"/>
      <c r="H110" s="70"/>
      <c r="I110" s="70"/>
      <c r="J110" s="70"/>
      <c r="K110" s="70"/>
      <c r="L110" s="70"/>
      <c r="M110" s="110"/>
    </row>
    <row r="111" spans="2:17" s="31" customFormat="1" ht="15" customHeight="1" x14ac:dyDescent="0.2">
      <c r="B111" s="28"/>
      <c r="C111" s="29" t="s">
        <v>865</v>
      </c>
      <c r="D111" s="30">
        <f t="shared" ref="D111:L111" si="42">+D7+D24+D59+D80+D90+D106</f>
        <v>36379999.99783387</v>
      </c>
      <c r="E111" s="30">
        <f t="shared" si="42"/>
        <v>0</v>
      </c>
      <c r="F111" s="30">
        <f t="shared" si="42"/>
        <v>0</v>
      </c>
      <c r="G111" s="30">
        <f t="shared" si="42"/>
        <v>0</v>
      </c>
      <c r="H111" s="30">
        <f t="shared" si="42"/>
        <v>36379999.99783387</v>
      </c>
      <c r="I111" s="30">
        <f t="shared" si="42"/>
        <v>0</v>
      </c>
      <c r="J111" s="30">
        <f t="shared" si="42"/>
        <v>4806321.4700000007</v>
      </c>
      <c r="K111" s="30">
        <f t="shared" si="42"/>
        <v>4806321.4700000007</v>
      </c>
      <c r="L111" s="30">
        <f t="shared" si="42"/>
        <v>31573678.527833872</v>
      </c>
      <c r="M111" s="158"/>
    </row>
    <row r="112" spans="2:17" ht="15" hidden="1" customHeight="1" x14ac:dyDescent="0.2">
      <c r="D112" s="32"/>
      <c r="E112" s="32">
        <f>+E111-'[12]PROGRAMA II'!$D$295</f>
        <v>-114474191.62</v>
      </c>
      <c r="F112" s="36"/>
      <c r="G112" s="36">
        <f>+F111-G111</f>
        <v>0</v>
      </c>
      <c r="H112" s="32"/>
      <c r="I112" s="32">
        <f>+I111-'[13]EGRESOS-ACUEDUCTO'!$K$101</f>
        <v>-21750999.355485819</v>
      </c>
      <c r="J112" s="32"/>
      <c r="K112" s="32">
        <f>+K111-'[14]Programa II (Acueducto)'!$D$1165</f>
        <v>-29528709.179424569</v>
      </c>
      <c r="L112" s="32">
        <f>+L111-'[14]Programa II (Acueducto)'!$D$1166</f>
        <v>-87565482.447346777</v>
      </c>
      <c r="M112" s="14"/>
    </row>
    <row r="113" spans="4:12" ht="15" customHeight="1" x14ac:dyDescent="0.2">
      <c r="D113" s="32">
        <f>+D111-'[1]Programa II-Acueducto'!$D$104</f>
        <v>0</v>
      </c>
      <c r="E113" s="32">
        <f>+E111</f>
        <v>0</v>
      </c>
      <c r="F113" s="36"/>
      <c r="G113" s="36">
        <f>+F111-G111</f>
        <v>0</v>
      </c>
      <c r="H113" s="32">
        <f>+D111+E111+F111-G111-H111</f>
        <v>0</v>
      </c>
      <c r="I113" s="32"/>
      <c r="J113" s="34"/>
      <c r="K113" s="34"/>
    </row>
    <row r="114" spans="4:12" ht="15" customHeight="1" x14ac:dyDescent="0.2">
      <c r="F114" s="36">
        <f>+F111</f>
        <v>0</v>
      </c>
      <c r="G114" s="36">
        <f>+G111</f>
        <v>0</v>
      </c>
      <c r="J114" s="46"/>
      <c r="K114" s="34"/>
    </row>
    <row r="115" spans="4:12" ht="15" customHeight="1" x14ac:dyDescent="0.2">
      <c r="L115" s="34"/>
    </row>
    <row r="116" spans="4:12" ht="15" customHeight="1" x14ac:dyDescent="0.2"/>
    <row r="117" spans="4:12" ht="15" customHeight="1" x14ac:dyDescent="0.2"/>
    <row r="118" spans="4:12" ht="15" customHeight="1" x14ac:dyDescent="0.2"/>
    <row r="119" spans="4:12" ht="15" customHeight="1" x14ac:dyDescent="0.2"/>
    <row r="120" spans="4:12" ht="15" customHeight="1" x14ac:dyDescent="0.2"/>
    <row r="121" spans="4:12" ht="15" customHeight="1" x14ac:dyDescent="0.2"/>
    <row r="122" spans="4:12" ht="15" customHeight="1" x14ac:dyDescent="0.2"/>
    <row r="123" spans="4:12" ht="15" customHeight="1" x14ac:dyDescent="0.2"/>
    <row r="124" spans="4:12" ht="15" customHeight="1" x14ac:dyDescent="0.2"/>
    <row r="125" spans="4:12" ht="15" customHeight="1" x14ac:dyDescent="0.2"/>
    <row r="126" spans="4:12" ht="15" customHeight="1" x14ac:dyDescent="0.2"/>
    <row r="127" spans="4:12" ht="15" customHeight="1" x14ac:dyDescent="0.2"/>
    <row r="128" spans="4: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sheetData>
  <autoFilter ref="B5:L109" xr:uid="{00000000-0009-0000-0000-000005000000}">
    <filterColumn colId="6">
      <filters blank="1">
        <filter val="1,050,000.00"/>
        <filter val="1,063,134.99"/>
        <filter val="1,180,079.89"/>
        <filter val="1,222,180.04"/>
        <filter val="1,243,867.99"/>
        <filter val="1,500,000.00"/>
        <filter val="1,800,000.00"/>
        <filter val="1,900,000.00"/>
        <filter val="100,000.00"/>
        <filter val="12,452,891.75"/>
        <filter val="125,000.00"/>
        <filter val="16,286,803.43"/>
        <filter val="190,000.00"/>
        <filter val="191,364.31"/>
        <filter val="2,000,000.00"/>
        <filter val="2,900,000.00"/>
        <filter val="200,000.00"/>
        <filter val="250,000.00"/>
        <filter val="3,472,891.75"/>
        <filter val="3,700,000.00"/>
        <filter val="3,855,003.89"/>
        <filter val="300,000.00"/>
        <filter val="382,728.61"/>
        <filter val="4,000,000.00"/>
        <filter val="4,202,616.52"/>
        <filter val="4,297,891.75"/>
        <filter val="4,918,138.88"/>
        <filter val="400,000.00"/>
        <filter val="5,765,000.00"/>
        <filter val="500,000.00"/>
        <filter val="510,304.82"/>
        <filter val="590,000.00"/>
        <filter val="63,788.10"/>
        <filter val="648,087.12"/>
        <filter val="65,000.00"/>
        <filter val="7,640,304.82"/>
        <filter val="700,000.00"/>
        <filter val="75,000.00"/>
        <filter val="8,202,616.52"/>
        <filter val="80,000.00"/>
        <filter val="8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90:H111 J11:L11 J13:L14 K12:L12 J17:L17 J20:L20 K18:L19 K23:L23 J54:L54 J59:L60 J64:L64 K61:L63 J70:L70 J73:L73 K71:L72 J90:L111 K76:L79 K74:L74 H116:L231 H114:I114 L75 H23 J28:L31 H38 L113:L114 H115:K115 K15:L16 K35:L35 K32:L32 J56:L56 K55:L55 K57:L58 K65:L69 H54:H79 H11:H21 K21:L21 K38:L38 J83:L84 H83:H87 K85:L86 K27:L27 H27:H32 H42:H48 K42:L48 K51:L52 G88:L88 G87 I87:L87 H89:I89 K34:L34 K89:L89 H51:H52 H50:L50 H34:H36 K36:L36 D4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84" t="s">
        <v>690</v>
      </c>
      <c r="C2" s="184"/>
      <c r="D2" s="184"/>
      <c r="E2" s="184"/>
      <c r="F2" s="184"/>
      <c r="G2" s="184"/>
      <c r="H2" s="184"/>
      <c r="I2" s="184"/>
      <c r="J2" s="184"/>
      <c r="K2" s="184"/>
      <c r="L2" s="184"/>
    </row>
    <row r="3" spans="2:12" ht="15" customHeight="1" x14ac:dyDescent="0.25">
      <c r="B3" s="184" t="s">
        <v>920</v>
      </c>
      <c r="C3" s="184"/>
      <c r="D3" s="184"/>
      <c r="E3" s="184"/>
      <c r="F3" s="184"/>
      <c r="G3" s="184"/>
      <c r="H3" s="184"/>
      <c r="I3" s="184"/>
      <c r="J3" s="184"/>
      <c r="K3" s="184"/>
      <c r="L3" s="184"/>
    </row>
    <row r="4" spans="2:12" ht="15" customHeight="1" x14ac:dyDescent="0.2"/>
    <row r="5" spans="2:12"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row>
    <row r="6" spans="2:12" s="63" customFormat="1" ht="18.75" customHeight="1" x14ac:dyDescent="0.2">
      <c r="B6" s="185"/>
      <c r="C6" s="186"/>
      <c r="D6" s="183"/>
      <c r="E6" s="183"/>
      <c r="F6" s="183"/>
      <c r="G6" s="187"/>
      <c r="H6" s="183"/>
      <c r="I6" s="183"/>
      <c r="J6" s="183"/>
      <c r="K6" s="183"/>
      <c r="L6" s="183"/>
    </row>
    <row r="7" spans="2:12" s="63" customFormat="1" ht="15" hidden="1" customHeight="1" x14ac:dyDescent="0.2">
      <c r="B7" s="65" t="s">
        <v>702</v>
      </c>
      <c r="C7" s="66" t="s">
        <v>703</v>
      </c>
      <c r="D7" s="67">
        <f t="shared" ref="D7:L7" si="0">+D8+D11+D14+D17+D20</f>
        <v>0</v>
      </c>
      <c r="E7" s="67">
        <f t="shared" si="0"/>
        <v>0</v>
      </c>
      <c r="F7" s="67">
        <f t="shared" si="0"/>
        <v>0</v>
      </c>
      <c r="G7" s="67">
        <f t="shared" si="0"/>
        <v>0</v>
      </c>
      <c r="H7" s="67">
        <f t="shared" si="0"/>
        <v>0</v>
      </c>
      <c r="I7" s="67">
        <f t="shared" si="0"/>
        <v>0</v>
      </c>
      <c r="J7" s="67">
        <f t="shared" si="0"/>
        <v>0</v>
      </c>
      <c r="K7" s="67">
        <f t="shared" si="0"/>
        <v>0</v>
      </c>
      <c r="L7" s="67">
        <f t="shared" si="0"/>
        <v>0</v>
      </c>
    </row>
    <row r="8" spans="2:12" s="63" customFormat="1" ht="15" hidden="1" customHeight="1" x14ac:dyDescent="0.2">
      <c r="B8" s="65" t="s">
        <v>704</v>
      </c>
      <c r="C8" s="66" t="s">
        <v>705</v>
      </c>
      <c r="D8" s="67">
        <f>SUM(D9:D10)</f>
        <v>0</v>
      </c>
      <c r="E8" s="67">
        <f t="shared" ref="E8:L8" si="1">SUM(E9:E10)</f>
        <v>0</v>
      </c>
      <c r="F8" s="67">
        <f t="shared" si="1"/>
        <v>0</v>
      </c>
      <c r="G8" s="67">
        <f t="shared" si="1"/>
        <v>0</v>
      </c>
      <c r="H8" s="67">
        <f t="shared" si="1"/>
        <v>0</v>
      </c>
      <c r="I8" s="67">
        <f t="shared" si="1"/>
        <v>0</v>
      </c>
      <c r="J8" s="67">
        <f t="shared" si="1"/>
        <v>0</v>
      </c>
      <c r="K8" s="67">
        <f t="shared" si="1"/>
        <v>0</v>
      </c>
      <c r="L8" s="67">
        <f t="shared" si="1"/>
        <v>0</v>
      </c>
    </row>
    <row r="9" spans="2:12" s="63" customFormat="1" ht="15" hidden="1" customHeight="1" x14ac:dyDescent="0.2">
      <c r="B9" s="69" t="s">
        <v>706</v>
      </c>
      <c r="C9" s="45" t="s">
        <v>707</v>
      </c>
      <c r="D9" s="70">
        <v>0</v>
      </c>
      <c r="E9" s="70">
        <v>0</v>
      </c>
      <c r="F9" s="70">
        <v>0</v>
      </c>
      <c r="G9" s="70">
        <v>0</v>
      </c>
      <c r="H9" s="70">
        <f>+D9+E9+F9-G9</f>
        <v>0</v>
      </c>
      <c r="I9" s="70">
        <v>0</v>
      </c>
      <c r="J9" s="70">
        <v>0</v>
      </c>
      <c r="K9" s="70">
        <f>+I9+J9</f>
        <v>0</v>
      </c>
      <c r="L9" s="70">
        <f>+H9-K9</f>
        <v>0</v>
      </c>
    </row>
    <row r="10" spans="2:12" s="63" customFormat="1" ht="15" hidden="1" customHeight="1" x14ac:dyDescent="0.2">
      <c r="B10" s="69" t="s">
        <v>708</v>
      </c>
      <c r="C10" s="45" t="s">
        <v>709</v>
      </c>
      <c r="D10" s="70">
        <v>0</v>
      </c>
      <c r="E10" s="70">
        <v>0</v>
      </c>
      <c r="F10" s="70">
        <v>0</v>
      </c>
      <c r="G10" s="70">
        <v>0</v>
      </c>
      <c r="H10" s="70">
        <f>+D10+E10+F10-G10</f>
        <v>0</v>
      </c>
      <c r="I10" s="70">
        <v>0</v>
      </c>
      <c r="J10" s="70">
        <v>0</v>
      </c>
      <c r="K10" s="70">
        <f>+I10+J10</f>
        <v>0</v>
      </c>
      <c r="L10" s="70">
        <f>+H10-K10</f>
        <v>0</v>
      </c>
    </row>
    <row r="11" spans="2:12" s="63" customFormat="1" ht="15" hidden="1" customHeight="1" x14ac:dyDescent="0.2">
      <c r="B11" s="65" t="s">
        <v>710</v>
      </c>
      <c r="C11" s="66" t="s">
        <v>711</v>
      </c>
      <c r="D11" s="67">
        <f>SUM(D12:D13)</f>
        <v>0</v>
      </c>
      <c r="E11" s="67">
        <f t="shared" ref="E11:L11" si="2">SUM(E12:E13)</f>
        <v>0</v>
      </c>
      <c r="F11" s="67">
        <f t="shared" si="2"/>
        <v>0</v>
      </c>
      <c r="G11" s="67">
        <f t="shared" si="2"/>
        <v>0</v>
      </c>
      <c r="H11" s="67">
        <f t="shared" si="2"/>
        <v>0</v>
      </c>
      <c r="I11" s="67">
        <f t="shared" si="2"/>
        <v>0</v>
      </c>
      <c r="J11" s="67">
        <f t="shared" si="2"/>
        <v>0</v>
      </c>
      <c r="K11" s="67">
        <f t="shared" si="2"/>
        <v>0</v>
      </c>
      <c r="L11" s="67">
        <f t="shared" si="2"/>
        <v>0</v>
      </c>
    </row>
    <row r="12" spans="2:12" s="63" customFormat="1" ht="15" hidden="1" customHeight="1" x14ac:dyDescent="0.2">
      <c r="B12" s="69" t="s">
        <v>712</v>
      </c>
      <c r="C12" s="45" t="s">
        <v>713</v>
      </c>
      <c r="D12" s="70">
        <v>0</v>
      </c>
      <c r="E12" s="70">
        <v>0</v>
      </c>
      <c r="F12" s="70">
        <v>0</v>
      </c>
      <c r="G12" s="70">
        <v>0</v>
      </c>
      <c r="H12" s="70">
        <f>+D12+E12+F12-G12</f>
        <v>0</v>
      </c>
      <c r="I12" s="70">
        <v>0</v>
      </c>
      <c r="J12" s="70">
        <v>0</v>
      </c>
      <c r="K12" s="70">
        <f>+I12+J12</f>
        <v>0</v>
      </c>
      <c r="L12" s="70">
        <f>+H12-K12</f>
        <v>0</v>
      </c>
    </row>
    <row r="13" spans="2:12" s="63" customFormat="1" ht="15" hidden="1" customHeight="1" x14ac:dyDescent="0.2">
      <c r="B13" s="69" t="s">
        <v>714</v>
      </c>
      <c r="C13" s="45" t="s">
        <v>715</v>
      </c>
      <c r="D13" s="70">
        <v>0</v>
      </c>
      <c r="E13" s="70">
        <v>0</v>
      </c>
      <c r="F13" s="70">
        <v>0</v>
      </c>
      <c r="G13" s="70">
        <v>0</v>
      </c>
      <c r="H13" s="70">
        <f>+D13+E13+F13-G13</f>
        <v>0</v>
      </c>
      <c r="I13" s="70">
        <v>0</v>
      </c>
      <c r="J13" s="70">
        <v>0</v>
      </c>
      <c r="K13" s="70">
        <f>+I13+J13</f>
        <v>0</v>
      </c>
      <c r="L13" s="70">
        <f>+H13-K13</f>
        <v>0</v>
      </c>
    </row>
    <row r="14" spans="2:12" s="63" customFormat="1" ht="15" hidden="1" customHeight="1" x14ac:dyDescent="0.2">
      <c r="B14" s="65" t="s">
        <v>716</v>
      </c>
      <c r="C14" s="66" t="s">
        <v>717</v>
      </c>
      <c r="D14" s="67">
        <f>SUM(D15:D16)</f>
        <v>0</v>
      </c>
      <c r="E14" s="67">
        <f t="shared" ref="E14:L14" si="3">SUM(E15:E16)</f>
        <v>0</v>
      </c>
      <c r="F14" s="67">
        <f t="shared" si="3"/>
        <v>0</v>
      </c>
      <c r="G14" s="67">
        <f t="shared" si="3"/>
        <v>0</v>
      </c>
      <c r="H14" s="67">
        <f t="shared" si="3"/>
        <v>0</v>
      </c>
      <c r="I14" s="67">
        <f t="shared" si="3"/>
        <v>0</v>
      </c>
      <c r="J14" s="67">
        <f t="shared" si="3"/>
        <v>0</v>
      </c>
      <c r="K14" s="67">
        <f t="shared" si="3"/>
        <v>0</v>
      </c>
      <c r="L14" s="67">
        <f t="shared" si="3"/>
        <v>0</v>
      </c>
    </row>
    <row r="15" spans="2:12" s="63" customFormat="1" ht="15" hidden="1" customHeight="1" x14ac:dyDescent="0.2">
      <c r="B15" s="69" t="s">
        <v>718</v>
      </c>
      <c r="C15" s="45" t="s">
        <v>719</v>
      </c>
      <c r="D15" s="70">
        <v>0</v>
      </c>
      <c r="E15" s="70">
        <v>0</v>
      </c>
      <c r="F15" s="70">
        <v>0</v>
      </c>
      <c r="G15" s="70">
        <v>0</v>
      </c>
      <c r="H15" s="70">
        <f>+D15+E15+F15-G15</f>
        <v>0</v>
      </c>
      <c r="I15" s="70">
        <v>0</v>
      </c>
      <c r="J15" s="70">
        <v>0</v>
      </c>
      <c r="K15" s="70">
        <f>+I15+J15</f>
        <v>0</v>
      </c>
      <c r="L15" s="70">
        <f>+H15-K15</f>
        <v>0</v>
      </c>
    </row>
    <row r="16" spans="2:12" s="63" customFormat="1" ht="15" hidden="1" customHeight="1" x14ac:dyDescent="0.2">
      <c r="B16" s="69" t="s">
        <v>720</v>
      </c>
      <c r="C16" s="45" t="s">
        <v>721</v>
      </c>
      <c r="D16" s="70">
        <v>0</v>
      </c>
      <c r="E16" s="70">
        <v>0</v>
      </c>
      <c r="F16" s="70">
        <v>0</v>
      </c>
      <c r="G16" s="70">
        <v>0</v>
      </c>
      <c r="H16" s="70">
        <f>+D16+E16+F16-G16</f>
        <v>0</v>
      </c>
      <c r="I16" s="70">
        <v>0</v>
      </c>
      <c r="J16" s="70">
        <v>0</v>
      </c>
      <c r="K16" s="70">
        <f>+I16+J16</f>
        <v>0</v>
      </c>
      <c r="L16" s="70">
        <f>+H16-K16</f>
        <v>0</v>
      </c>
    </row>
    <row r="17" spans="2:12" s="63" customFormat="1" ht="15" hidden="1" customHeight="1" x14ac:dyDescent="0.2">
      <c r="B17" s="65" t="s">
        <v>722</v>
      </c>
      <c r="C17" s="66" t="s">
        <v>723</v>
      </c>
      <c r="D17" s="67">
        <f>SUM(D18:D19)</f>
        <v>0</v>
      </c>
      <c r="E17" s="67">
        <f t="shared" ref="E17:L17" si="4">SUM(E18:E19)</f>
        <v>0</v>
      </c>
      <c r="F17" s="67">
        <f t="shared" si="4"/>
        <v>0</v>
      </c>
      <c r="G17" s="67">
        <f t="shared" si="4"/>
        <v>0</v>
      </c>
      <c r="H17" s="67">
        <f t="shared" si="4"/>
        <v>0</v>
      </c>
      <c r="I17" s="67">
        <f t="shared" si="4"/>
        <v>0</v>
      </c>
      <c r="J17" s="67">
        <f t="shared" si="4"/>
        <v>0</v>
      </c>
      <c r="K17" s="67">
        <f t="shared" si="4"/>
        <v>0</v>
      </c>
      <c r="L17" s="67">
        <f t="shared" si="4"/>
        <v>0</v>
      </c>
    </row>
    <row r="18" spans="2:12" s="63" customFormat="1" ht="15" hidden="1" customHeight="1" x14ac:dyDescent="0.2">
      <c r="B18" s="45" t="s">
        <v>724</v>
      </c>
      <c r="C18" s="45" t="s">
        <v>725</v>
      </c>
      <c r="D18" s="70">
        <v>0</v>
      </c>
      <c r="E18" s="70">
        <v>0</v>
      </c>
      <c r="F18" s="70">
        <v>0</v>
      </c>
      <c r="G18" s="70">
        <v>0</v>
      </c>
      <c r="H18" s="70">
        <f>+D18+E18+F18-G18</f>
        <v>0</v>
      </c>
      <c r="I18" s="70">
        <v>0</v>
      </c>
      <c r="J18" s="70">
        <v>0</v>
      </c>
      <c r="K18" s="70">
        <f>+I18+J18</f>
        <v>0</v>
      </c>
      <c r="L18" s="70">
        <f>+H18-K18</f>
        <v>0</v>
      </c>
    </row>
    <row r="19" spans="2:12" s="63" customFormat="1" ht="15" hidden="1" customHeight="1" x14ac:dyDescent="0.2">
      <c r="B19" s="45" t="s">
        <v>726</v>
      </c>
      <c r="C19" s="45" t="s">
        <v>727</v>
      </c>
      <c r="D19" s="70">
        <v>0</v>
      </c>
      <c r="E19" s="70">
        <v>0</v>
      </c>
      <c r="F19" s="70">
        <v>0</v>
      </c>
      <c r="G19" s="70">
        <v>0</v>
      </c>
      <c r="H19" s="70">
        <f>+D19+E19+F19-G19</f>
        <v>0</v>
      </c>
      <c r="I19" s="70">
        <v>0</v>
      </c>
      <c r="J19" s="70">
        <v>0</v>
      </c>
      <c r="K19" s="70">
        <f>+I19+J19</f>
        <v>0</v>
      </c>
      <c r="L19" s="70">
        <f>+H19-K19</f>
        <v>0</v>
      </c>
    </row>
    <row r="20" spans="2:12" s="63" customFormat="1" ht="15" hidden="1" customHeight="1" x14ac:dyDescent="0.2">
      <c r="B20" s="65" t="s">
        <v>728</v>
      </c>
      <c r="C20" s="66" t="s">
        <v>729</v>
      </c>
      <c r="D20" s="67">
        <f>SUM(D21:D22)</f>
        <v>0</v>
      </c>
      <c r="E20" s="67">
        <f t="shared" ref="E20:L20" si="5">SUM(E21:E22)</f>
        <v>0</v>
      </c>
      <c r="F20" s="67">
        <f t="shared" si="5"/>
        <v>0</v>
      </c>
      <c r="G20" s="67">
        <f t="shared" si="5"/>
        <v>0</v>
      </c>
      <c r="H20" s="67">
        <f t="shared" si="5"/>
        <v>0</v>
      </c>
      <c r="I20" s="67">
        <f t="shared" si="5"/>
        <v>0</v>
      </c>
      <c r="J20" s="67">
        <f t="shared" si="5"/>
        <v>0</v>
      </c>
      <c r="K20" s="67">
        <f t="shared" si="5"/>
        <v>0</v>
      </c>
      <c r="L20" s="67">
        <f t="shared" si="5"/>
        <v>0</v>
      </c>
    </row>
    <row r="21" spans="2:12" s="63" customFormat="1" ht="15" hidden="1" customHeight="1" x14ac:dyDescent="0.2">
      <c r="B21" s="69" t="s">
        <v>730</v>
      </c>
      <c r="C21" s="45" t="s">
        <v>731</v>
      </c>
      <c r="D21" s="70">
        <v>0</v>
      </c>
      <c r="E21" s="70">
        <v>0</v>
      </c>
      <c r="F21" s="70">
        <v>0</v>
      </c>
      <c r="G21" s="70">
        <v>0</v>
      </c>
      <c r="H21" s="70">
        <f>+D21+E21+F21-G21</f>
        <v>0</v>
      </c>
      <c r="I21" s="70">
        <v>0</v>
      </c>
      <c r="J21" s="70">
        <v>0</v>
      </c>
      <c r="K21" s="70">
        <f>+I21+J21</f>
        <v>0</v>
      </c>
      <c r="L21" s="70">
        <f>+H21-K21</f>
        <v>0</v>
      </c>
    </row>
    <row r="22" spans="2:12" s="63" customFormat="1" ht="15" hidden="1" customHeight="1" x14ac:dyDescent="0.2">
      <c r="B22" s="69" t="s">
        <v>732</v>
      </c>
      <c r="C22" s="45" t="s">
        <v>733</v>
      </c>
      <c r="D22" s="70">
        <v>0</v>
      </c>
      <c r="E22" s="70">
        <v>0</v>
      </c>
      <c r="F22" s="70">
        <v>0</v>
      </c>
      <c r="G22" s="70">
        <v>0</v>
      </c>
      <c r="H22" s="70">
        <f>+D22+E22+F22-G22</f>
        <v>0</v>
      </c>
      <c r="I22" s="70">
        <v>0</v>
      </c>
      <c r="J22" s="70">
        <v>0</v>
      </c>
      <c r="K22" s="70">
        <f>+I22+J22</f>
        <v>0</v>
      </c>
      <c r="L22" s="70">
        <f>+H22-K22</f>
        <v>0</v>
      </c>
    </row>
    <row r="23" spans="2:12" s="63" customFormat="1" ht="15" customHeight="1" x14ac:dyDescent="0.2">
      <c r="B23" s="65" t="s">
        <v>734</v>
      </c>
      <c r="C23" s="66" t="s">
        <v>735</v>
      </c>
      <c r="D23" s="67">
        <f t="shared" ref="D23:L23" si="6">+D24+D26+D29+D33+D36+D38+D41+D44+D46</f>
        <v>0</v>
      </c>
      <c r="E23" s="67">
        <f t="shared" si="6"/>
        <v>0</v>
      </c>
      <c r="F23" s="67">
        <f t="shared" si="6"/>
        <v>0</v>
      </c>
      <c r="G23" s="67">
        <f t="shared" si="6"/>
        <v>0</v>
      </c>
      <c r="H23" s="67">
        <f t="shared" si="6"/>
        <v>0</v>
      </c>
      <c r="I23" s="67">
        <f t="shared" si="6"/>
        <v>0</v>
      </c>
      <c r="J23" s="67">
        <f t="shared" si="6"/>
        <v>0</v>
      </c>
      <c r="K23" s="67">
        <f t="shared" si="6"/>
        <v>0</v>
      </c>
      <c r="L23" s="67">
        <f t="shared" si="6"/>
        <v>0</v>
      </c>
    </row>
    <row r="24" spans="2:12" s="63" customFormat="1" ht="15" hidden="1" customHeight="1" x14ac:dyDescent="0.2">
      <c r="B24" s="65" t="s">
        <v>736</v>
      </c>
      <c r="C24" s="66" t="s">
        <v>291</v>
      </c>
      <c r="D24" s="67">
        <f t="shared" ref="D24:J24" si="7">+D25</f>
        <v>0</v>
      </c>
      <c r="E24" s="67">
        <f t="shared" si="7"/>
        <v>0</v>
      </c>
      <c r="F24" s="67">
        <f t="shared" si="7"/>
        <v>0</v>
      </c>
      <c r="G24" s="67">
        <f t="shared" si="7"/>
        <v>0</v>
      </c>
      <c r="H24" s="67">
        <f t="shared" si="7"/>
        <v>0</v>
      </c>
      <c r="I24" s="67">
        <f t="shared" si="7"/>
        <v>0</v>
      </c>
      <c r="J24" s="67">
        <f t="shared" si="7"/>
        <v>0</v>
      </c>
      <c r="K24" s="70">
        <f>+I24+J24</f>
        <v>0</v>
      </c>
      <c r="L24" s="70">
        <f>+H24-K24</f>
        <v>0</v>
      </c>
    </row>
    <row r="25" spans="2:12" s="63" customFormat="1" ht="15" hidden="1" customHeight="1" x14ac:dyDescent="0.2">
      <c r="B25" s="69" t="s">
        <v>737</v>
      </c>
      <c r="C25" s="45" t="s">
        <v>738</v>
      </c>
      <c r="D25" s="70">
        <v>0</v>
      </c>
      <c r="E25" s="70">
        <v>0</v>
      </c>
      <c r="F25" s="70">
        <v>0</v>
      </c>
      <c r="G25" s="70">
        <v>0</v>
      </c>
      <c r="H25" s="70">
        <f>+D25+E25+F25-G25</f>
        <v>0</v>
      </c>
      <c r="I25" s="70">
        <v>0</v>
      </c>
      <c r="J25" s="70">
        <v>0</v>
      </c>
      <c r="K25" s="70">
        <f>+I25+J25</f>
        <v>0</v>
      </c>
      <c r="L25" s="70">
        <f>+H25-K25</f>
        <v>0</v>
      </c>
    </row>
    <row r="26" spans="2:12" s="63" customFormat="1" ht="15" hidden="1" customHeight="1" x14ac:dyDescent="0.2">
      <c r="B26" s="65" t="s">
        <v>739</v>
      </c>
      <c r="C26" s="66" t="s">
        <v>740</v>
      </c>
      <c r="D26" s="67">
        <f>SUM(D27:D28)</f>
        <v>0</v>
      </c>
      <c r="E26" s="67">
        <f t="shared" ref="E26:L26" si="8">SUM(E27:E28)</f>
        <v>0</v>
      </c>
      <c r="F26" s="67">
        <f t="shared" si="8"/>
        <v>0</v>
      </c>
      <c r="G26" s="67">
        <f t="shared" si="8"/>
        <v>0</v>
      </c>
      <c r="H26" s="67">
        <f t="shared" si="8"/>
        <v>0</v>
      </c>
      <c r="I26" s="67">
        <f t="shared" si="8"/>
        <v>0</v>
      </c>
      <c r="J26" s="67">
        <f t="shared" si="8"/>
        <v>0</v>
      </c>
      <c r="K26" s="67">
        <f t="shared" si="8"/>
        <v>0</v>
      </c>
      <c r="L26" s="67">
        <f t="shared" si="8"/>
        <v>0</v>
      </c>
    </row>
    <row r="27" spans="2:12" s="63" customFormat="1" ht="15" hidden="1" customHeight="1" x14ac:dyDescent="0.2">
      <c r="B27" s="69" t="s">
        <v>741</v>
      </c>
      <c r="C27" s="45" t="s">
        <v>742</v>
      </c>
      <c r="D27" s="70">
        <v>0</v>
      </c>
      <c r="E27" s="70">
        <v>0</v>
      </c>
      <c r="F27" s="70">
        <v>0</v>
      </c>
      <c r="G27" s="70">
        <v>0</v>
      </c>
      <c r="H27" s="70">
        <f>+D27+E27+F27-G27</f>
        <v>0</v>
      </c>
      <c r="I27" s="70">
        <v>0</v>
      </c>
      <c r="J27" s="70">
        <v>0</v>
      </c>
      <c r="K27" s="70">
        <f>+I27+J27</f>
        <v>0</v>
      </c>
      <c r="L27" s="70">
        <f>+H27-K27</f>
        <v>0</v>
      </c>
    </row>
    <row r="28" spans="2:12" s="63" customFormat="1" ht="15" hidden="1" customHeight="1" x14ac:dyDescent="0.2">
      <c r="B28" s="69" t="s">
        <v>743</v>
      </c>
      <c r="C28" s="45" t="s">
        <v>744</v>
      </c>
      <c r="D28" s="70">
        <v>0</v>
      </c>
      <c r="E28" s="70">
        <v>0</v>
      </c>
      <c r="F28" s="70">
        <v>0</v>
      </c>
      <c r="G28" s="70">
        <v>0</v>
      </c>
      <c r="H28" s="70">
        <f>+D28+E28+F28-G28</f>
        <v>0</v>
      </c>
      <c r="I28" s="70">
        <v>0</v>
      </c>
      <c r="J28" s="70">
        <v>0</v>
      </c>
      <c r="K28" s="70">
        <f>+I28+J28</f>
        <v>0</v>
      </c>
      <c r="L28" s="70">
        <f>+H28-K28</f>
        <v>0</v>
      </c>
    </row>
    <row r="29" spans="2:12" s="63" customFormat="1" ht="15" hidden="1" customHeight="1" x14ac:dyDescent="0.2">
      <c r="B29" s="65" t="s">
        <v>745</v>
      </c>
      <c r="C29" s="66" t="s">
        <v>746</v>
      </c>
      <c r="D29" s="67">
        <f>SUM(D30:D32)</f>
        <v>0</v>
      </c>
      <c r="E29" s="67">
        <f t="shared" ref="E29:L29" si="9">SUM(E30:E32)</f>
        <v>0</v>
      </c>
      <c r="F29" s="67">
        <f t="shared" si="9"/>
        <v>0</v>
      </c>
      <c r="G29" s="67">
        <f t="shared" si="9"/>
        <v>0</v>
      </c>
      <c r="H29" s="67">
        <f t="shared" si="9"/>
        <v>0</v>
      </c>
      <c r="I29" s="67">
        <f t="shared" si="9"/>
        <v>0</v>
      </c>
      <c r="J29" s="67">
        <f t="shared" si="9"/>
        <v>0</v>
      </c>
      <c r="K29" s="67">
        <f t="shared" si="9"/>
        <v>0</v>
      </c>
      <c r="L29" s="67">
        <f t="shared" si="9"/>
        <v>0</v>
      </c>
    </row>
    <row r="30" spans="2:12" s="63" customFormat="1" ht="15" hidden="1" customHeight="1" x14ac:dyDescent="0.2">
      <c r="B30" s="69" t="s">
        <v>747</v>
      </c>
      <c r="C30" s="45" t="s">
        <v>748</v>
      </c>
      <c r="D30" s="70">
        <v>0</v>
      </c>
      <c r="E30" s="70">
        <v>0</v>
      </c>
      <c r="F30" s="70">
        <v>0</v>
      </c>
      <c r="G30" s="70">
        <v>0</v>
      </c>
      <c r="H30" s="70">
        <f>+D30+E30+F30-G30</f>
        <v>0</v>
      </c>
      <c r="I30" s="70">
        <v>0</v>
      </c>
      <c r="J30" s="70">
        <v>0</v>
      </c>
      <c r="K30" s="70">
        <f>+I30+J30</f>
        <v>0</v>
      </c>
      <c r="L30" s="70">
        <f>+H30-K30</f>
        <v>0</v>
      </c>
    </row>
    <row r="31" spans="2:12" s="63" customFormat="1" ht="15" hidden="1" customHeight="1" x14ac:dyDescent="0.2">
      <c r="B31" s="69" t="s">
        <v>749</v>
      </c>
      <c r="C31" s="45" t="s">
        <v>750</v>
      </c>
      <c r="D31" s="70">
        <v>0</v>
      </c>
      <c r="E31" s="70">
        <v>0</v>
      </c>
      <c r="F31" s="70">
        <v>0</v>
      </c>
      <c r="G31" s="70">
        <v>0</v>
      </c>
      <c r="H31" s="70">
        <f>+D31+E31+F31-G31</f>
        <v>0</v>
      </c>
      <c r="I31" s="70">
        <v>0</v>
      </c>
      <c r="J31" s="70">
        <v>0</v>
      </c>
      <c r="K31" s="70">
        <f>+I31+J31</f>
        <v>0</v>
      </c>
      <c r="L31" s="70">
        <f>+H31-K31</f>
        <v>0</v>
      </c>
    </row>
    <row r="32" spans="2:12" s="63" customFormat="1" ht="15" hidden="1" customHeight="1" x14ac:dyDescent="0.2">
      <c r="B32" s="45" t="s">
        <v>751</v>
      </c>
      <c r="C32" s="63" t="s">
        <v>752</v>
      </c>
      <c r="D32" s="70">
        <v>0</v>
      </c>
      <c r="E32" s="70">
        <v>0</v>
      </c>
      <c r="F32" s="70">
        <v>0</v>
      </c>
      <c r="G32" s="70">
        <v>0</v>
      </c>
      <c r="H32" s="70">
        <f>+D32+E32+F32-G32</f>
        <v>0</v>
      </c>
      <c r="I32" s="70">
        <v>0</v>
      </c>
      <c r="J32" s="70">
        <v>0</v>
      </c>
      <c r="K32" s="70">
        <f>+I32+J32</f>
        <v>0</v>
      </c>
      <c r="L32" s="70">
        <f>+H32-K32</f>
        <v>0</v>
      </c>
    </row>
    <row r="33" spans="2:12" s="63" customFormat="1" ht="15" hidden="1" customHeight="1" x14ac:dyDescent="0.2">
      <c r="B33" s="65" t="s">
        <v>753</v>
      </c>
      <c r="C33" s="66" t="s">
        <v>754</v>
      </c>
      <c r="D33" s="67">
        <f>SUM(D34:D35)</f>
        <v>0</v>
      </c>
      <c r="E33" s="67">
        <f t="shared" ref="E33:L33" si="10">SUM(E34:E35)</f>
        <v>0</v>
      </c>
      <c r="F33" s="67">
        <f t="shared" si="10"/>
        <v>0</v>
      </c>
      <c r="G33" s="67">
        <f t="shared" si="10"/>
        <v>0</v>
      </c>
      <c r="H33" s="67">
        <f t="shared" si="10"/>
        <v>0</v>
      </c>
      <c r="I33" s="67">
        <f t="shared" si="10"/>
        <v>0</v>
      </c>
      <c r="J33" s="67">
        <f t="shared" si="10"/>
        <v>0</v>
      </c>
      <c r="K33" s="67">
        <f t="shared" si="10"/>
        <v>0</v>
      </c>
      <c r="L33" s="67">
        <f t="shared" si="10"/>
        <v>0</v>
      </c>
    </row>
    <row r="34" spans="2:12" s="63" customFormat="1" ht="15" hidden="1" customHeight="1" x14ac:dyDescent="0.2">
      <c r="B34" s="45" t="s">
        <v>755</v>
      </c>
      <c r="C34" s="45" t="s">
        <v>756</v>
      </c>
      <c r="D34" s="70">
        <v>0</v>
      </c>
      <c r="E34" s="70">
        <v>0</v>
      </c>
      <c r="F34" s="70">
        <v>0</v>
      </c>
      <c r="G34" s="70">
        <v>0</v>
      </c>
      <c r="H34" s="70">
        <f>+D34+E34+F34-G34</f>
        <v>0</v>
      </c>
      <c r="I34" s="70">
        <v>0</v>
      </c>
      <c r="J34" s="70">
        <v>0</v>
      </c>
      <c r="K34" s="70">
        <f>+I34+J34</f>
        <v>0</v>
      </c>
      <c r="L34" s="70">
        <f>+H34-K34</f>
        <v>0</v>
      </c>
    </row>
    <row r="35" spans="2:12" s="63" customFormat="1" ht="15" hidden="1" customHeight="1" x14ac:dyDescent="0.2">
      <c r="B35" s="45" t="s">
        <v>757</v>
      </c>
      <c r="C35" s="45" t="s">
        <v>758</v>
      </c>
      <c r="D35" s="70">
        <v>0</v>
      </c>
      <c r="E35" s="70">
        <v>0</v>
      </c>
      <c r="F35" s="70">
        <v>0</v>
      </c>
      <c r="G35" s="70">
        <v>0</v>
      </c>
      <c r="H35" s="70">
        <f>+D35+E35+F35-G35</f>
        <v>0</v>
      </c>
      <c r="I35" s="70">
        <v>0</v>
      </c>
      <c r="J35" s="70">
        <v>0</v>
      </c>
      <c r="K35" s="70">
        <f>+I35+J35</f>
        <v>0</v>
      </c>
      <c r="L35" s="70">
        <f>+H35-K35</f>
        <v>0</v>
      </c>
    </row>
    <row r="36" spans="2:12" s="63" customFormat="1" ht="15" hidden="1" customHeight="1" x14ac:dyDescent="0.2">
      <c r="B36" s="65" t="s">
        <v>759</v>
      </c>
      <c r="C36" s="66" t="s">
        <v>760</v>
      </c>
      <c r="D36" s="67">
        <f t="shared" ref="D36:L36" si="11">+D37</f>
        <v>0</v>
      </c>
      <c r="E36" s="67">
        <f t="shared" si="11"/>
        <v>0</v>
      </c>
      <c r="F36" s="67">
        <f t="shared" si="11"/>
        <v>0</v>
      </c>
      <c r="G36" s="67">
        <f t="shared" si="11"/>
        <v>0</v>
      </c>
      <c r="H36" s="67">
        <f t="shared" si="11"/>
        <v>0</v>
      </c>
      <c r="I36" s="67">
        <f t="shared" si="11"/>
        <v>0</v>
      </c>
      <c r="J36" s="67">
        <f t="shared" si="11"/>
        <v>0</v>
      </c>
      <c r="K36" s="67">
        <f t="shared" si="11"/>
        <v>0</v>
      </c>
      <c r="L36" s="67">
        <f t="shared" si="11"/>
        <v>0</v>
      </c>
    </row>
    <row r="37" spans="2:12" s="63" customFormat="1" ht="15" hidden="1" customHeight="1" x14ac:dyDescent="0.2">
      <c r="B37" s="69" t="s">
        <v>761</v>
      </c>
      <c r="C37" s="45" t="s">
        <v>762</v>
      </c>
      <c r="D37" s="70">
        <v>0</v>
      </c>
      <c r="E37" s="70">
        <v>0</v>
      </c>
      <c r="F37" s="70">
        <v>0</v>
      </c>
      <c r="G37" s="70">
        <v>0</v>
      </c>
      <c r="H37" s="70">
        <f>+D37+E37+F37-G37</f>
        <v>0</v>
      </c>
      <c r="I37" s="70">
        <v>0</v>
      </c>
      <c r="J37" s="70">
        <v>0</v>
      </c>
      <c r="K37" s="70">
        <f>+I37+J37</f>
        <v>0</v>
      </c>
      <c r="L37" s="70">
        <f>+H37-K37</f>
        <v>0</v>
      </c>
    </row>
    <row r="38" spans="2:12" s="63" customFormat="1" ht="15" customHeight="1" x14ac:dyDescent="0.2">
      <c r="B38" s="65" t="s">
        <v>763</v>
      </c>
      <c r="C38" s="66" t="s">
        <v>764</v>
      </c>
      <c r="D38" s="67">
        <f t="shared" ref="D38:L38" si="12">SUM(D39:D40)</f>
        <v>0</v>
      </c>
      <c r="E38" s="67">
        <f t="shared" si="12"/>
        <v>0</v>
      </c>
      <c r="F38" s="67">
        <f t="shared" si="12"/>
        <v>0</v>
      </c>
      <c r="G38" s="67">
        <f t="shared" si="12"/>
        <v>0</v>
      </c>
      <c r="H38" s="67">
        <f t="shared" si="12"/>
        <v>0</v>
      </c>
      <c r="I38" s="67">
        <f t="shared" si="12"/>
        <v>0</v>
      </c>
      <c r="J38" s="67">
        <f t="shared" si="12"/>
        <v>0</v>
      </c>
      <c r="K38" s="67">
        <f t="shared" si="12"/>
        <v>0</v>
      </c>
      <c r="L38" s="67">
        <f t="shared" si="12"/>
        <v>0</v>
      </c>
    </row>
    <row r="39" spans="2:12" s="63" customFormat="1" ht="15" hidden="1" customHeight="1" x14ac:dyDescent="0.2">
      <c r="B39" s="69" t="s">
        <v>765</v>
      </c>
      <c r="C39" s="45" t="s">
        <v>766</v>
      </c>
      <c r="D39" s="70">
        <v>0</v>
      </c>
      <c r="E39" s="70">
        <v>0</v>
      </c>
      <c r="F39" s="70">
        <v>0</v>
      </c>
      <c r="G39" s="70">
        <v>0</v>
      </c>
      <c r="H39" s="70">
        <f>+D39+E39+F39-G39</f>
        <v>0</v>
      </c>
      <c r="I39" s="70">
        <v>0</v>
      </c>
      <c r="J39" s="70">
        <v>0</v>
      </c>
      <c r="K39" s="70">
        <f>+I39+J39</f>
        <v>0</v>
      </c>
      <c r="L39" s="70">
        <f>+H39-K39</f>
        <v>0</v>
      </c>
    </row>
    <row r="40" spans="2:12" s="63" customFormat="1" ht="15" customHeight="1" x14ac:dyDescent="0.2">
      <c r="B40" s="69" t="s">
        <v>881</v>
      </c>
      <c r="C40" s="45" t="s">
        <v>882</v>
      </c>
      <c r="D40" s="70">
        <v>0</v>
      </c>
      <c r="E40" s="70">
        <v>0</v>
      </c>
      <c r="F40" s="70">
        <v>0</v>
      </c>
      <c r="G40" s="70">
        <v>0</v>
      </c>
      <c r="H40" s="70">
        <f>+D40+E40+F40-G40</f>
        <v>0</v>
      </c>
      <c r="I40" s="70">
        <v>0</v>
      </c>
      <c r="J40" s="70">
        <v>0</v>
      </c>
      <c r="K40" s="70">
        <f>+I40+J40</f>
        <v>0</v>
      </c>
      <c r="L40" s="70">
        <f>+H40-K40</f>
        <v>0</v>
      </c>
    </row>
    <row r="41" spans="2:12" s="63" customFormat="1" ht="15" hidden="1" customHeight="1" x14ac:dyDescent="0.2">
      <c r="B41" s="65" t="s">
        <v>767</v>
      </c>
      <c r="C41" s="66" t="s">
        <v>768</v>
      </c>
      <c r="D41" s="67">
        <f>SUM(D42:D43)</f>
        <v>0</v>
      </c>
      <c r="E41" s="67">
        <f t="shared" ref="E41:L41" si="13">SUM(E42:E43)</f>
        <v>0</v>
      </c>
      <c r="F41" s="67">
        <f t="shared" si="13"/>
        <v>0</v>
      </c>
      <c r="G41" s="67">
        <f t="shared" si="13"/>
        <v>0</v>
      </c>
      <c r="H41" s="67">
        <f t="shared" si="13"/>
        <v>0</v>
      </c>
      <c r="I41" s="67">
        <f t="shared" si="13"/>
        <v>0</v>
      </c>
      <c r="J41" s="67">
        <f t="shared" si="13"/>
        <v>0</v>
      </c>
      <c r="K41" s="67">
        <f t="shared" si="13"/>
        <v>0</v>
      </c>
      <c r="L41" s="67">
        <f t="shared" si="13"/>
        <v>0</v>
      </c>
    </row>
    <row r="42" spans="2:12" s="63" customFormat="1" ht="15" hidden="1" customHeight="1" x14ac:dyDescent="0.2">
      <c r="B42" s="45" t="s">
        <v>769</v>
      </c>
      <c r="C42" s="45" t="s">
        <v>770</v>
      </c>
      <c r="D42" s="70">
        <v>0</v>
      </c>
      <c r="E42" s="70">
        <v>0</v>
      </c>
      <c r="F42" s="70">
        <v>0</v>
      </c>
      <c r="G42" s="70">
        <v>0</v>
      </c>
      <c r="H42" s="70">
        <f>+D42+E42+F42-G42</f>
        <v>0</v>
      </c>
      <c r="I42" s="70">
        <v>0</v>
      </c>
      <c r="J42" s="70">
        <v>0</v>
      </c>
      <c r="K42" s="70">
        <f t="shared" ref="K42:K48" si="14">+I42+J42</f>
        <v>0</v>
      </c>
      <c r="L42" s="70">
        <f t="shared" ref="L42:L48" si="15">+H42-K42</f>
        <v>0</v>
      </c>
    </row>
    <row r="43" spans="2:12" s="63" customFormat="1" ht="15" hidden="1" customHeight="1" x14ac:dyDescent="0.2">
      <c r="B43" s="45" t="s">
        <v>771</v>
      </c>
      <c r="C43" s="45" t="s">
        <v>772</v>
      </c>
      <c r="D43" s="70">
        <v>0</v>
      </c>
      <c r="E43" s="70">
        <v>0</v>
      </c>
      <c r="F43" s="70">
        <v>0</v>
      </c>
      <c r="G43" s="70">
        <v>0</v>
      </c>
      <c r="H43" s="70">
        <f>+D43+E43+F43-G43</f>
        <v>0</v>
      </c>
      <c r="I43" s="70">
        <v>0</v>
      </c>
      <c r="J43" s="70">
        <v>0</v>
      </c>
      <c r="K43" s="70">
        <f t="shared" si="14"/>
        <v>0</v>
      </c>
      <c r="L43" s="70">
        <f t="shared" si="15"/>
        <v>0</v>
      </c>
    </row>
    <row r="44" spans="2:12" s="63" customFormat="1" ht="15" hidden="1" customHeight="1" x14ac:dyDescent="0.2">
      <c r="B44" s="65" t="s">
        <v>773</v>
      </c>
      <c r="C44" s="66" t="s">
        <v>774</v>
      </c>
      <c r="D44" s="67">
        <f t="shared" ref="D44:J44" si="16">+D45</f>
        <v>0</v>
      </c>
      <c r="E44" s="67">
        <f t="shared" si="16"/>
        <v>0</v>
      </c>
      <c r="F44" s="67">
        <f t="shared" si="16"/>
        <v>0</v>
      </c>
      <c r="G44" s="67">
        <f t="shared" si="16"/>
        <v>0</v>
      </c>
      <c r="H44" s="67">
        <f t="shared" si="16"/>
        <v>0</v>
      </c>
      <c r="I44" s="67">
        <f t="shared" si="16"/>
        <v>0</v>
      </c>
      <c r="J44" s="67">
        <f t="shared" si="16"/>
        <v>0</v>
      </c>
      <c r="K44" s="70">
        <f t="shared" si="14"/>
        <v>0</v>
      </c>
      <c r="L44" s="70">
        <f t="shared" si="15"/>
        <v>0</v>
      </c>
    </row>
    <row r="45" spans="2:12" s="63" customFormat="1" ht="15" hidden="1" customHeight="1" x14ac:dyDescent="0.2">
      <c r="B45" s="69" t="s">
        <v>775</v>
      </c>
      <c r="C45" s="45" t="s">
        <v>776</v>
      </c>
      <c r="D45" s="70">
        <v>0</v>
      </c>
      <c r="E45" s="70">
        <v>0</v>
      </c>
      <c r="F45" s="70">
        <v>0</v>
      </c>
      <c r="G45" s="70">
        <v>0</v>
      </c>
      <c r="H45" s="70">
        <f>+D45+E45+F45-G45</f>
        <v>0</v>
      </c>
      <c r="I45" s="70">
        <v>0</v>
      </c>
      <c r="J45" s="70">
        <v>0</v>
      </c>
      <c r="K45" s="70">
        <f t="shared" si="14"/>
        <v>0</v>
      </c>
      <c r="L45" s="70">
        <f t="shared" si="15"/>
        <v>0</v>
      </c>
    </row>
    <row r="46" spans="2:12" s="63" customFormat="1" ht="15" hidden="1" customHeight="1" x14ac:dyDescent="0.2">
      <c r="B46" s="65" t="s">
        <v>777</v>
      </c>
      <c r="C46" s="66" t="s">
        <v>778</v>
      </c>
      <c r="D46" s="67">
        <f>SUM(D47:D48)</f>
        <v>0</v>
      </c>
      <c r="E46" s="67">
        <f t="shared" ref="E46:J46" si="17">SUM(E47:E48)</f>
        <v>0</v>
      </c>
      <c r="F46" s="67">
        <f t="shared" si="17"/>
        <v>0</v>
      </c>
      <c r="G46" s="67">
        <f t="shared" si="17"/>
        <v>0</v>
      </c>
      <c r="H46" s="67">
        <f t="shared" si="17"/>
        <v>0</v>
      </c>
      <c r="I46" s="67">
        <f t="shared" si="17"/>
        <v>0</v>
      </c>
      <c r="J46" s="67">
        <f t="shared" si="17"/>
        <v>0</v>
      </c>
      <c r="K46" s="70">
        <f t="shared" si="14"/>
        <v>0</v>
      </c>
      <c r="L46" s="70">
        <f t="shared" si="15"/>
        <v>0</v>
      </c>
    </row>
    <row r="47" spans="2:12" s="63" customFormat="1" ht="15" hidden="1" customHeight="1" x14ac:dyDescent="0.2">
      <c r="B47" s="69" t="s">
        <v>779</v>
      </c>
      <c r="C47" s="45" t="s">
        <v>780</v>
      </c>
      <c r="D47" s="70">
        <v>0</v>
      </c>
      <c r="E47" s="70">
        <v>0</v>
      </c>
      <c r="F47" s="70">
        <v>0</v>
      </c>
      <c r="G47" s="70">
        <v>0</v>
      </c>
      <c r="H47" s="70">
        <f>+D47+E47+F47-G47</f>
        <v>0</v>
      </c>
      <c r="I47" s="70">
        <v>0</v>
      </c>
      <c r="J47" s="70">
        <v>0</v>
      </c>
      <c r="K47" s="70">
        <f t="shared" si="14"/>
        <v>0</v>
      </c>
      <c r="L47" s="70">
        <f t="shared" si="15"/>
        <v>0</v>
      </c>
    </row>
    <row r="48" spans="2:12" s="63" customFormat="1" ht="15" hidden="1" customHeight="1" x14ac:dyDescent="0.2">
      <c r="B48" s="69" t="s">
        <v>781</v>
      </c>
      <c r="C48" s="45" t="s">
        <v>782</v>
      </c>
      <c r="D48" s="70">
        <v>0</v>
      </c>
      <c r="E48" s="70">
        <v>0</v>
      </c>
      <c r="F48" s="70">
        <v>0</v>
      </c>
      <c r="G48" s="70">
        <v>0</v>
      </c>
      <c r="H48" s="70">
        <f>+D48+E48+F48-G48</f>
        <v>0</v>
      </c>
      <c r="I48" s="70">
        <v>0</v>
      </c>
      <c r="J48" s="70">
        <v>0</v>
      </c>
      <c r="K48" s="70">
        <f t="shared" si="14"/>
        <v>0</v>
      </c>
      <c r="L48" s="70">
        <f t="shared" si="15"/>
        <v>0</v>
      </c>
    </row>
    <row r="49" spans="2:12" s="63" customFormat="1" ht="15" customHeight="1" x14ac:dyDescent="0.2">
      <c r="B49" s="65" t="s">
        <v>783</v>
      </c>
      <c r="C49" s="66" t="s">
        <v>784</v>
      </c>
      <c r="D49" s="67">
        <f t="shared" ref="D49:L49" si="18">+D50+D54+D60+D63</f>
        <v>0</v>
      </c>
      <c r="E49" s="67">
        <f t="shared" si="18"/>
        <v>0</v>
      </c>
      <c r="F49" s="67">
        <f t="shared" si="18"/>
        <v>0</v>
      </c>
      <c r="G49" s="67">
        <f t="shared" si="18"/>
        <v>0</v>
      </c>
      <c r="H49" s="67">
        <f t="shared" si="18"/>
        <v>0</v>
      </c>
      <c r="I49" s="67">
        <f t="shared" si="18"/>
        <v>0</v>
      </c>
      <c r="J49" s="67">
        <f t="shared" si="18"/>
        <v>0</v>
      </c>
      <c r="K49" s="67">
        <f t="shared" si="18"/>
        <v>0</v>
      </c>
      <c r="L49" s="67">
        <f t="shared" si="18"/>
        <v>0</v>
      </c>
    </row>
    <row r="50" spans="2:12" s="63" customFormat="1" ht="15" hidden="1" customHeight="1" x14ac:dyDescent="0.2">
      <c r="B50" s="65" t="s">
        <v>785</v>
      </c>
      <c r="C50" s="66" t="s">
        <v>786</v>
      </c>
      <c r="D50" s="67">
        <f>SUM(D51:D53)</f>
        <v>0</v>
      </c>
      <c r="E50" s="67">
        <f t="shared" ref="E50:L50" si="19">SUM(E51:E53)</f>
        <v>0</v>
      </c>
      <c r="F50" s="67">
        <f t="shared" si="19"/>
        <v>0</v>
      </c>
      <c r="G50" s="67">
        <f t="shared" si="19"/>
        <v>0</v>
      </c>
      <c r="H50" s="67">
        <f t="shared" si="19"/>
        <v>0</v>
      </c>
      <c r="I50" s="67">
        <f t="shared" si="19"/>
        <v>0</v>
      </c>
      <c r="J50" s="67">
        <f t="shared" si="19"/>
        <v>0</v>
      </c>
      <c r="K50" s="67">
        <f t="shared" si="19"/>
        <v>0</v>
      </c>
      <c r="L50" s="67">
        <f t="shared" si="19"/>
        <v>0</v>
      </c>
    </row>
    <row r="51" spans="2:12" s="63" customFormat="1" ht="15" hidden="1" customHeight="1" x14ac:dyDescent="0.2">
      <c r="B51" s="69" t="s">
        <v>787</v>
      </c>
      <c r="C51" s="45" t="s">
        <v>788</v>
      </c>
      <c r="D51" s="70">
        <v>0</v>
      </c>
      <c r="E51" s="70">
        <v>0</v>
      </c>
      <c r="F51" s="70">
        <v>0</v>
      </c>
      <c r="G51" s="70">
        <v>0</v>
      </c>
      <c r="H51" s="70">
        <f>+D51+E51+F51-G51</f>
        <v>0</v>
      </c>
      <c r="I51" s="70">
        <v>0</v>
      </c>
      <c r="J51" s="70">
        <v>0</v>
      </c>
      <c r="K51" s="70">
        <f>+I51+J51</f>
        <v>0</v>
      </c>
      <c r="L51" s="70">
        <f>+H51-K51</f>
        <v>0</v>
      </c>
    </row>
    <row r="52" spans="2:12" s="63" customFormat="1" ht="15" hidden="1" customHeight="1" x14ac:dyDescent="0.2">
      <c r="B52" s="45" t="s">
        <v>789</v>
      </c>
      <c r="C52" s="45" t="s">
        <v>790</v>
      </c>
      <c r="D52" s="70">
        <v>0</v>
      </c>
      <c r="E52" s="70">
        <v>0</v>
      </c>
      <c r="F52" s="70">
        <v>0</v>
      </c>
      <c r="G52" s="70">
        <v>0</v>
      </c>
      <c r="H52" s="70">
        <f>+D52+E52+F52-G52</f>
        <v>0</v>
      </c>
      <c r="I52" s="70">
        <v>0</v>
      </c>
      <c r="J52" s="70">
        <v>0</v>
      </c>
      <c r="K52" s="70">
        <f>+I52+J52</f>
        <v>0</v>
      </c>
      <c r="L52" s="70">
        <f>+H52-K52</f>
        <v>0</v>
      </c>
    </row>
    <row r="53" spans="2:12" s="63" customFormat="1" ht="15" hidden="1" customHeight="1" x14ac:dyDescent="0.2">
      <c r="B53" s="45" t="s">
        <v>791</v>
      </c>
      <c r="C53" s="45" t="s">
        <v>792</v>
      </c>
      <c r="D53" s="70">
        <v>0</v>
      </c>
      <c r="E53" s="70">
        <v>0</v>
      </c>
      <c r="F53" s="70">
        <v>0</v>
      </c>
      <c r="G53" s="70">
        <v>0</v>
      </c>
      <c r="H53" s="70">
        <f>+D53+E53+F53-G53</f>
        <v>0</v>
      </c>
      <c r="I53" s="70">
        <v>0</v>
      </c>
      <c r="J53" s="70">
        <v>0</v>
      </c>
      <c r="K53" s="70">
        <f>+I53+J53</f>
        <v>0</v>
      </c>
      <c r="L53" s="70">
        <f>+H53-K53</f>
        <v>0</v>
      </c>
    </row>
    <row r="54" spans="2:12" s="63" customFormat="1" ht="15" hidden="1" customHeight="1" x14ac:dyDescent="0.2">
      <c r="B54" s="73" t="s">
        <v>793</v>
      </c>
      <c r="C54" s="66" t="s">
        <v>794</v>
      </c>
      <c r="D54" s="67">
        <f>SUM(D55:D59)</f>
        <v>0</v>
      </c>
      <c r="E54" s="67">
        <f t="shared" ref="E54:L54" si="20">SUM(E55:E59)</f>
        <v>0</v>
      </c>
      <c r="F54" s="67">
        <f t="shared" si="20"/>
        <v>0</v>
      </c>
      <c r="G54" s="67">
        <f t="shared" si="20"/>
        <v>0</v>
      </c>
      <c r="H54" s="67">
        <f t="shared" si="20"/>
        <v>0</v>
      </c>
      <c r="I54" s="67">
        <f t="shared" si="20"/>
        <v>0</v>
      </c>
      <c r="J54" s="67">
        <f t="shared" si="20"/>
        <v>0</v>
      </c>
      <c r="K54" s="67">
        <f t="shared" si="20"/>
        <v>0</v>
      </c>
      <c r="L54" s="67">
        <f t="shared" si="20"/>
        <v>0</v>
      </c>
    </row>
    <row r="55" spans="2:12" s="63" customFormat="1" ht="15" hidden="1" customHeight="1" x14ac:dyDescent="0.2">
      <c r="B55" s="74" t="s">
        <v>795</v>
      </c>
      <c r="C55" s="45" t="s">
        <v>796</v>
      </c>
      <c r="D55" s="70">
        <v>0</v>
      </c>
      <c r="E55" s="70">
        <v>0</v>
      </c>
      <c r="F55" s="70">
        <v>0</v>
      </c>
      <c r="G55" s="70">
        <v>0</v>
      </c>
      <c r="H55" s="70">
        <f>+D55+E55+F55-G55</f>
        <v>0</v>
      </c>
      <c r="I55" s="70">
        <v>0</v>
      </c>
      <c r="J55" s="70">
        <v>0</v>
      </c>
      <c r="K55" s="70">
        <f t="shared" ref="K55:K62" si="21">+I55+J55</f>
        <v>0</v>
      </c>
      <c r="L55" s="70">
        <f t="shared" ref="L55:L62" si="22">+H55-K55</f>
        <v>0</v>
      </c>
    </row>
    <row r="56" spans="2:12" s="63" customFormat="1" ht="15" hidden="1" customHeight="1" x14ac:dyDescent="0.2">
      <c r="B56" s="74" t="s">
        <v>797</v>
      </c>
      <c r="C56" s="45" t="s">
        <v>798</v>
      </c>
      <c r="D56" s="70">
        <v>0</v>
      </c>
      <c r="E56" s="70">
        <v>0</v>
      </c>
      <c r="F56" s="70">
        <v>0</v>
      </c>
      <c r="G56" s="70">
        <v>0</v>
      </c>
      <c r="H56" s="70">
        <f>+D56+E56+F56-G56</f>
        <v>0</v>
      </c>
      <c r="I56" s="70">
        <v>0</v>
      </c>
      <c r="J56" s="70">
        <v>0</v>
      </c>
      <c r="K56" s="70">
        <f t="shared" si="21"/>
        <v>0</v>
      </c>
      <c r="L56" s="70">
        <f t="shared" si="22"/>
        <v>0</v>
      </c>
    </row>
    <row r="57" spans="2:12" s="63" customFormat="1" ht="15" hidden="1" customHeight="1" x14ac:dyDescent="0.2">
      <c r="B57" s="74" t="s">
        <v>799</v>
      </c>
      <c r="C57" s="45" t="s">
        <v>800</v>
      </c>
      <c r="D57" s="70">
        <v>0</v>
      </c>
      <c r="E57" s="70">
        <v>0</v>
      </c>
      <c r="F57" s="70">
        <v>0</v>
      </c>
      <c r="G57" s="70">
        <v>0</v>
      </c>
      <c r="H57" s="70">
        <f>+D57+E57+F57-G57</f>
        <v>0</v>
      </c>
      <c r="I57" s="70">
        <v>0</v>
      </c>
      <c r="J57" s="70">
        <v>0</v>
      </c>
      <c r="K57" s="70">
        <f t="shared" si="21"/>
        <v>0</v>
      </c>
      <c r="L57" s="70">
        <f t="shared" si="22"/>
        <v>0</v>
      </c>
    </row>
    <row r="58" spans="2:12" s="63" customFormat="1" ht="15" hidden="1" customHeight="1" x14ac:dyDescent="0.2">
      <c r="B58" s="74" t="s">
        <v>801</v>
      </c>
      <c r="C58" s="45" t="s">
        <v>802</v>
      </c>
      <c r="D58" s="70">
        <v>0</v>
      </c>
      <c r="E58" s="70">
        <v>0</v>
      </c>
      <c r="F58" s="70">
        <v>0</v>
      </c>
      <c r="G58" s="70">
        <v>0</v>
      </c>
      <c r="H58" s="70">
        <f>+D58+E58+F58-G58</f>
        <v>0</v>
      </c>
      <c r="I58" s="70">
        <v>0</v>
      </c>
      <c r="J58" s="70">
        <v>0</v>
      </c>
      <c r="K58" s="70">
        <f t="shared" si="21"/>
        <v>0</v>
      </c>
      <c r="L58" s="70">
        <f t="shared" si="22"/>
        <v>0</v>
      </c>
    </row>
    <row r="59" spans="2:12" s="63" customFormat="1" ht="15" hidden="1" customHeight="1" x14ac:dyDescent="0.2">
      <c r="B59" s="74" t="s">
        <v>803</v>
      </c>
      <c r="C59" s="45" t="s">
        <v>804</v>
      </c>
      <c r="D59" s="70">
        <v>0</v>
      </c>
      <c r="E59" s="70">
        <v>0</v>
      </c>
      <c r="F59" s="70">
        <v>0</v>
      </c>
      <c r="G59" s="70">
        <v>0</v>
      </c>
      <c r="H59" s="70">
        <f>+D59+E59+F59-G59</f>
        <v>0</v>
      </c>
      <c r="I59" s="70">
        <v>0</v>
      </c>
      <c r="J59" s="70">
        <v>0</v>
      </c>
      <c r="K59" s="70">
        <f t="shared" si="21"/>
        <v>0</v>
      </c>
      <c r="L59" s="70">
        <f t="shared" si="22"/>
        <v>0</v>
      </c>
    </row>
    <row r="60" spans="2:12" s="63" customFormat="1" ht="15" hidden="1" customHeight="1" x14ac:dyDescent="0.2">
      <c r="B60" s="73" t="s">
        <v>805</v>
      </c>
      <c r="C60" s="66" t="s">
        <v>806</v>
      </c>
      <c r="D60" s="67">
        <f>SUM(D61:D62)</f>
        <v>0</v>
      </c>
      <c r="E60" s="67">
        <f t="shared" ref="E60:J60" si="23">SUM(E61:E62)</f>
        <v>0</v>
      </c>
      <c r="F60" s="67">
        <f t="shared" si="23"/>
        <v>0</v>
      </c>
      <c r="G60" s="67">
        <f t="shared" si="23"/>
        <v>0</v>
      </c>
      <c r="H60" s="67">
        <f t="shared" si="23"/>
        <v>0</v>
      </c>
      <c r="I60" s="67">
        <f t="shared" si="23"/>
        <v>0</v>
      </c>
      <c r="J60" s="67">
        <f t="shared" si="23"/>
        <v>0</v>
      </c>
      <c r="K60" s="70">
        <f t="shared" si="21"/>
        <v>0</v>
      </c>
      <c r="L60" s="70">
        <f t="shared" si="22"/>
        <v>0</v>
      </c>
    </row>
    <row r="61" spans="2:12" s="63" customFormat="1" ht="15" hidden="1" customHeight="1" x14ac:dyDescent="0.2">
      <c r="B61" s="74" t="s">
        <v>807</v>
      </c>
      <c r="C61" s="45" t="s">
        <v>808</v>
      </c>
      <c r="D61" s="70">
        <v>0</v>
      </c>
      <c r="E61" s="70">
        <v>0</v>
      </c>
      <c r="F61" s="70">
        <v>0</v>
      </c>
      <c r="G61" s="70">
        <v>0</v>
      </c>
      <c r="H61" s="70">
        <f>+D61+E61+F61-G61</f>
        <v>0</v>
      </c>
      <c r="I61" s="70">
        <v>0</v>
      </c>
      <c r="J61" s="70">
        <v>0</v>
      </c>
      <c r="K61" s="70">
        <f t="shared" si="21"/>
        <v>0</v>
      </c>
      <c r="L61" s="70">
        <f t="shared" si="22"/>
        <v>0</v>
      </c>
    </row>
    <row r="62" spans="2:12" s="63" customFormat="1" ht="15" hidden="1" customHeight="1" x14ac:dyDescent="0.2">
      <c r="B62" s="74" t="s">
        <v>809</v>
      </c>
      <c r="C62" s="45" t="s">
        <v>810</v>
      </c>
      <c r="D62" s="70">
        <v>0</v>
      </c>
      <c r="E62" s="70">
        <v>0</v>
      </c>
      <c r="F62" s="70">
        <v>0</v>
      </c>
      <c r="G62" s="70">
        <v>0</v>
      </c>
      <c r="H62" s="70">
        <f>+D62+E62+F62-G62</f>
        <v>0</v>
      </c>
      <c r="I62" s="70">
        <v>0</v>
      </c>
      <c r="J62" s="70">
        <v>0</v>
      </c>
      <c r="K62" s="70">
        <f t="shared" si="21"/>
        <v>0</v>
      </c>
      <c r="L62" s="70">
        <f t="shared" si="22"/>
        <v>0</v>
      </c>
    </row>
    <row r="63" spans="2:12" s="63" customFormat="1" ht="15" customHeight="1" x14ac:dyDescent="0.2">
      <c r="B63" s="73" t="s">
        <v>811</v>
      </c>
      <c r="C63" s="66" t="s">
        <v>812</v>
      </c>
      <c r="D63" s="67">
        <f>SUM(D64:D69)</f>
        <v>0</v>
      </c>
      <c r="E63" s="67">
        <f t="shared" ref="E63:L63" si="24">SUM(E64:E69)</f>
        <v>0</v>
      </c>
      <c r="F63" s="67">
        <f t="shared" si="24"/>
        <v>0</v>
      </c>
      <c r="G63" s="67">
        <f t="shared" si="24"/>
        <v>0</v>
      </c>
      <c r="H63" s="67">
        <f t="shared" si="24"/>
        <v>0</v>
      </c>
      <c r="I63" s="67">
        <f t="shared" si="24"/>
        <v>0</v>
      </c>
      <c r="J63" s="67">
        <f t="shared" si="24"/>
        <v>0</v>
      </c>
      <c r="K63" s="67">
        <f t="shared" si="24"/>
        <v>0</v>
      </c>
      <c r="L63" s="67">
        <f t="shared" si="24"/>
        <v>0</v>
      </c>
    </row>
    <row r="64" spans="2:12" s="63" customFormat="1" ht="15" hidden="1" customHeight="1" x14ac:dyDescent="0.2">
      <c r="B64" s="75" t="s">
        <v>813</v>
      </c>
      <c r="C64" s="45" t="s">
        <v>814</v>
      </c>
      <c r="D64" s="70">
        <v>0</v>
      </c>
      <c r="E64" s="70">
        <v>0</v>
      </c>
      <c r="F64" s="70">
        <v>0</v>
      </c>
      <c r="G64" s="70">
        <v>0</v>
      </c>
      <c r="H64" s="70">
        <f t="shared" ref="H64:H69" si="25">+D64+E64+F64-G64</f>
        <v>0</v>
      </c>
      <c r="I64" s="70">
        <v>0</v>
      </c>
      <c r="J64" s="70">
        <v>0</v>
      </c>
      <c r="K64" s="70">
        <f t="shared" ref="K64:K69" si="26">+I64+J64</f>
        <v>0</v>
      </c>
      <c r="L64" s="70">
        <f t="shared" ref="L64:L69" si="27">+H64-K64</f>
        <v>0</v>
      </c>
    </row>
    <row r="65" spans="2:12" s="63" customFormat="1" ht="15" hidden="1" customHeight="1" x14ac:dyDescent="0.2">
      <c r="B65" s="75" t="s">
        <v>815</v>
      </c>
      <c r="C65" s="45" t="s">
        <v>816</v>
      </c>
      <c r="D65" s="70">
        <v>0</v>
      </c>
      <c r="E65" s="70">
        <v>0</v>
      </c>
      <c r="F65" s="70">
        <v>0</v>
      </c>
      <c r="G65" s="70">
        <v>0</v>
      </c>
      <c r="H65" s="70">
        <f t="shared" si="25"/>
        <v>0</v>
      </c>
      <c r="I65" s="70">
        <v>0</v>
      </c>
      <c r="J65" s="70">
        <v>0</v>
      </c>
      <c r="K65" s="70">
        <f t="shared" si="26"/>
        <v>0</v>
      </c>
      <c r="L65" s="70">
        <f t="shared" si="27"/>
        <v>0</v>
      </c>
    </row>
    <row r="66" spans="2:12" s="63" customFormat="1" ht="15" customHeight="1" x14ac:dyDescent="0.2">
      <c r="B66" s="76" t="s">
        <v>817</v>
      </c>
      <c r="C66" s="77" t="s">
        <v>818</v>
      </c>
      <c r="D66" s="72">
        <v>0</v>
      </c>
      <c r="E66" s="72">
        <v>0</v>
      </c>
      <c r="F66" s="72">
        <v>0</v>
      </c>
      <c r="G66" s="72">
        <v>0</v>
      </c>
      <c r="H66" s="72">
        <f t="shared" si="25"/>
        <v>0</v>
      </c>
      <c r="I66" s="72">
        <v>0</v>
      </c>
      <c r="J66" s="72">
        <v>0</v>
      </c>
      <c r="K66" s="70">
        <f t="shared" si="26"/>
        <v>0</v>
      </c>
      <c r="L66" s="70">
        <f t="shared" si="27"/>
        <v>0</v>
      </c>
    </row>
    <row r="67" spans="2:12" s="63" customFormat="1" ht="15" hidden="1" customHeight="1" x14ac:dyDescent="0.2">
      <c r="B67" s="75" t="s">
        <v>819</v>
      </c>
      <c r="C67" s="45" t="s">
        <v>820</v>
      </c>
      <c r="D67" s="70">
        <v>0</v>
      </c>
      <c r="E67" s="70">
        <v>0</v>
      </c>
      <c r="F67" s="70">
        <v>0</v>
      </c>
      <c r="G67" s="70">
        <v>0</v>
      </c>
      <c r="H67" s="70">
        <f t="shared" si="25"/>
        <v>0</v>
      </c>
      <c r="I67" s="70">
        <v>0</v>
      </c>
      <c r="J67" s="70">
        <v>0</v>
      </c>
      <c r="K67" s="70">
        <f t="shared" si="26"/>
        <v>0</v>
      </c>
      <c r="L67" s="70">
        <f t="shared" si="27"/>
        <v>0</v>
      </c>
    </row>
    <row r="68" spans="2:12" s="63" customFormat="1" ht="15" hidden="1" customHeight="1" x14ac:dyDescent="0.2">
      <c r="B68" s="75" t="s">
        <v>821</v>
      </c>
      <c r="C68" s="45" t="s">
        <v>822</v>
      </c>
      <c r="D68" s="70">
        <v>0</v>
      </c>
      <c r="E68" s="70">
        <v>0</v>
      </c>
      <c r="F68" s="70">
        <v>0</v>
      </c>
      <c r="G68" s="70">
        <v>0</v>
      </c>
      <c r="H68" s="70">
        <f t="shared" si="25"/>
        <v>0</v>
      </c>
      <c r="I68" s="70">
        <v>0</v>
      </c>
      <c r="J68" s="70">
        <v>0</v>
      </c>
      <c r="K68" s="70">
        <f t="shared" si="26"/>
        <v>0</v>
      </c>
      <c r="L68" s="70">
        <f t="shared" si="27"/>
        <v>0</v>
      </c>
    </row>
    <row r="69" spans="2:12" s="63" customFormat="1" ht="15" customHeight="1" x14ac:dyDescent="0.2">
      <c r="B69" s="75" t="s">
        <v>823</v>
      </c>
      <c r="C69" s="45" t="s">
        <v>824</v>
      </c>
      <c r="D69" s="70">
        <v>0</v>
      </c>
      <c r="E69" s="70">
        <v>0</v>
      </c>
      <c r="F69" s="70">
        <v>0</v>
      </c>
      <c r="G69" s="70">
        <v>0</v>
      </c>
      <c r="H69" s="70">
        <f t="shared" si="25"/>
        <v>0</v>
      </c>
      <c r="I69" s="70">
        <v>0</v>
      </c>
      <c r="J69" s="70">
        <v>0</v>
      </c>
      <c r="K69" s="70">
        <f t="shared" si="26"/>
        <v>0</v>
      </c>
      <c r="L69" s="70">
        <f t="shared" si="27"/>
        <v>0</v>
      </c>
    </row>
    <row r="70" spans="2:12" s="63" customFormat="1" ht="15" hidden="1" customHeight="1" x14ac:dyDescent="0.2">
      <c r="B70" s="65" t="s">
        <v>825</v>
      </c>
      <c r="C70" s="66" t="s">
        <v>826</v>
      </c>
      <c r="D70" s="67">
        <f t="shared" ref="D70:L70" si="28">+D71</f>
        <v>0</v>
      </c>
      <c r="E70" s="67">
        <f t="shared" si="28"/>
        <v>0</v>
      </c>
      <c r="F70" s="67">
        <f t="shared" si="28"/>
        <v>0</v>
      </c>
      <c r="G70" s="67">
        <f t="shared" si="28"/>
        <v>0</v>
      </c>
      <c r="H70" s="67">
        <f t="shared" si="28"/>
        <v>0</v>
      </c>
      <c r="I70" s="67">
        <f t="shared" si="28"/>
        <v>0</v>
      </c>
      <c r="J70" s="67">
        <f t="shared" si="28"/>
        <v>0</v>
      </c>
      <c r="K70" s="67">
        <f t="shared" si="28"/>
        <v>0</v>
      </c>
      <c r="L70" s="67">
        <f t="shared" si="28"/>
        <v>0</v>
      </c>
    </row>
    <row r="71" spans="2:12" s="63" customFormat="1" ht="15" hidden="1" customHeight="1" x14ac:dyDescent="0.2">
      <c r="B71" s="65" t="s">
        <v>827</v>
      </c>
      <c r="C71" s="66" t="s">
        <v>828</v>
      </c>
      <c r="D71" s="67">
        <f>SUM(D72:D74)</f>
        <v>0</v>
      </c>
      <c r="E71" s="67">
        <f t="shared" ref="E71:L71" si="29">SUM(E72:E74)</f>
        <v>0</v>
      </c>
      <c r="F71" s="67">
        <f t="shared" si="29"/>
        <v>0</v>
      </c>
      <c r="G71" s="67">
        <f t="shared" si="29"/>
        <v>0</v>
      </c>
      <c r="H71" s="67">
        <f t="shared" si="29"/>
        <v>0</v>
      </c>
      <c r="I71" s="67">
        <f t="shared" si="29"/>
        <v>0</v>
      </c>
      <c r="J71" s="67">
        <f t="shared" si="29"/>
        <v>0</v>
      </c>
      <c r="K71" s="67">
        <f t="shared" si="29"/>
        <v>0</v>
      </c>
      <c r="L71" s="67">
        <f t="shared" si="29"/>
        <v>0</v>
      </c>
    </row>
    <row r="72" spans="2:12" s="63" customFormat="1" ht="15" hidden="1" customHeight="1" x14ac:dyDescent="0.2">
      <c r="B72" s="69" t="s">
        <v>829</v>
      </c>
      <c r="C72" s="45" t="s">
        <v>830</v>
      </c>
      <c r="D72" s="70">
        <v>0</v>
      </c>
      <c r="E72" s="70">
        <v>0</v>
      </c>
      <c r="F72" s="70">
        <v>0</v>
      </c>
      <c r="G72" s="70">
        <v>0</v>
      </c>
      <c r="H72" s="70">
        <f>+D72+E72+F72-G72</f>
        <v>0</v>
      </c>
      <c r="I72" s="70">
        <v>0</v>
      </c>
      <c r="J72" s="70">
        <v>0</v>
      </c>
      <c r="K72" s="70">
        <f>+I72+J72</f>
        <v>0</v>
      </c>
      <c r="L72" s="70">
        <f>+H72-K72</f>
        <v>0</v>
      </c>
    </row>
    <row r="73" spans="2:12" s="63" customFormat="1" ht="15" hidden="1" customHeight="1" x14ac:dyDescent="0.2">
      <c r="B73" s="69" t="s">
        <v>831</v>
      </c>
      <c r="C73" s="45" t="s">
        <v>832</v>
      </c>
      <c r="D73" s="70">
        <v>0</v>
      </c>
      <c r="E73" s="70">
        <v>0</v>
      </c>
      <c r="F73" s="70">
        <v>0</v>
      </c>
      <c r="G73" s="70">
        <v>0</v>
      </c>
      <c r="H73" s="70">
        <f>+D73+E73+F73-G73</f>
        <v>0</v>
      </c>
      <c r="I73" s="70">
        <v>0</v>
      </c>
      <c r="J73" s="70">
        <v>0</v>
      </c>
      <c r="K73" s="70">
        <f>+I73+J73</f>
        <v>0</v>
      </c>
      <c r="L73" s="70">
        <f>+H73-K73</f>
        <v>0</v>
      </c>
    </row>
    <row r="74" spans="2:12" s="63" customFormat="1" ht="15" hidden="1" customHeight="1" x14ac:dyDescent="0.2">
      <c r="B74" s="69" t="s">
        <v>833</v>
      </c>
      <c r="C74" s="45" t="s">
        <v>834</v>
      </c>
      <c r="D74" s="70">
        <v>0</v>
      </c>
      <c r="E74" s="70">
        <v>0</v>
      </c>
      <c r="F74" s="70">
        <v>0</v>
      </c>
      <c r="G74" s="70">
        <v>0</v>
      </c>
      <c r="H74" s="70">
        <f>+D74+E74+F74-G74</f>
        <v>0</v>
      </c>
      <c r="I74" s="70">
        <v>0</v>
      </c>
      <c r="J74" s="70">
        <v>0</v>
      </c>
      <c r="K74" s="70">
        <f>+I74+J74</f>
        <v>0</v>
      </c>
      <c r="L74" s="70">
        <f>+H74-K74</f>
        <v>0</v>
      </c>
    </row>
    <row r="75" spans="2:12" s="63" customFormat="1" ht="15" hidden="1" customHeight="1" x14ac:dyDescent="0.2">
      <c r="B75" s="65" t="s">
        <v>835</v>
      </c>
      <c r="C75" s="66" t="s">
        <v>480</v>
      </c>
      <c r="D75" s="67">
        <f t="shared" ref="D75:L75" si="30">+D76+D89</f>
        <v>0</v>
      </c>
      <c r="E75" s="67">
        <f t="shared" si="30"/>
        <v>0</v>
      </c>
      <c r="F75" s="67">
        <f t="shared" si="30"/>
        <v>0</v>
      </c>
      <c r="G75" s="67">
        <f t="shared" si="30"/>
        <v>0</v>
      </c>
      <c r="H75" s="67">
        <f t="shared" si="30"/>
        <v>0</v>
      </c>
      <c r="I75" s="67">
        <f t="shared" si="30"/>
        <v>0</v>
      </c>
      <c r="J75" s="67">
        <f t="shared" si="30"/>
        <v>0</v>
      </c>
      <c r="K75" s="67">
        <f t="shared" si="30"/>
        <v>0</v>
      </c>
      <c r="L75" s="67">
        <f t="shared" si="30"/>
        <v>0</v>
      </c>
    </row>
    <row r="76" spans="2:12" s="63" customFormat="1" ht="15" hidden="1" customHeight="1" x14ac:dyDescent="0.2">
      <c r="B76" s="65" t="s">
        <v>836</v>
      </c>
      <c r="C76" s="66" t="s">
        <v>837</v>
      </c>
      <c r="D76" s="67">
        <f t="shared" ref="D76:L76" si="31">+D77+D81+D86</f>
        <v>0</v>
      </c>
      <c r="E76" s="67">
        <f t="shared" si="31"/>
        <v>0</v>
      </c>
      <c r="F76" s="67">
        <f t="shared" si="31"/>
        <v>0</v>
      </c>
      <c r="G76" s="67">
        <f t="shared" si="31"/>
        <v>0</v>
      </c>
      <c r="H76" s="67">
        <f t="shared" si="31"/>
        <v>0</v>
      </c>
      <c r="I76" s="67">
        <f t="shared" si="31"/>
        <v>0</v>
      </c>
      <c r="J76" s="67">
        <f t="shared" si="31"/>
        <v>0</v>
      </c>
      <c r="K76" s="67">
        <f t="shared" si="31"/>
        <v>0</v>
      </c>
      <c r="L76" s="67">
        <f t="shared" si="31"/>
        <v>0</v>
      </c>
    </row>
    <row r="77" spans="2:12" s="63" customFormat="1" ht="15" hidden="1" customHeight="1" x14ac:dyDescent="0.2">
      <c r="B77" s="65" t="s">
        <v>838</v>
      </c>
      <c r="C77" s="66" t="s">
        <v>839</v>
      </c>
      <c r="D77" s="67">
        <f>SUM(D78:D80)</f>
        <v>0</v>
      </c>
      <c r="E77" s="67">
        <f t="shared" ref="E77:L77" si="32">SUM(E78:E80)</f>
        <v>0</v>
      </c>
      <c r="F77" s="67">
        <f t="shared" si="32"/>
        <v>0</v>
      </c>
      <c r="G77" s="67">
        <f t="shared" si="32"/>
        <v>0</v>
      </c>
      <c r="H77" s="67">
        <f t="shared" si="32"/>
        <v>0</v>
      </c>
      <c r="I77" s="67">
        <f t="shared" si="32"/>
        <v>0</v>
      </c>
      <c r="J77" s="67">
        <f t="shared" si="32"/>
        <v>0</v>
      </c>
      <c r="K77" s="67">
        <f t="shared" si="32"/>
        <v>0</v>
      </c>
      <c r="L77" s="67">
        <f t="shared" si="32"/>
        <v>0</v>
      </c>
    </row>
    <row r="78" spans="2:12" s="63" customFormat="1" ht="15" hidden="1" customHeight="1" x14ac:dyDescent="0.2">
      <c r="B78" s="69"/>
      <c r="C78" s="45" t="s">
        <v>840</v>
      </c>
      <c r="D78" s="70">
        <v>0</v>
      </c>
      <c r="E78" s="70">
        <v>0</v>
      </c>
      <c r="F78" s="70">
        <v>0</v>
      </c>
      <c r="G78" s="70">
        <v>0</v>
      </c>
      <c r="H78" s="70">
        <f>+D78+E78+F78-G78</f>
        <v>0</v>
      </c>
      <c r="I78" s="70">
        <v>0</v>
      </c>
      <c r="J78" s="70">
        <v>0</v>
      </c>
      <c r="K78" s="70">
        <f>+I78+J78</f>
        <v>0</v>
      </c>
      <c r="L78" s="70">
        <f>+H78-K78</f>
        <v>0</v>
      </c>
    </row>
    <row r="79" spans="2:12" s="63" customFormat="1" ht="15" hidden="1" customHeight="1" x14ac:dyDescent="0.2">
      <c r="B79" s="69"/>
      <c r="C79" s="45" t="s">
        <v>841</v>
      </c>
      <c r="D79" s="70">
        <v>0</v>
      </c>
      <c r="E79" s="70">
        <v>0</v>
      </c>
      <c r="F79" s="70">
        <v>0</v>
      </c>
      <c r="G79" s="70">
        <v>0</v>
      </c>
      <c r="H79" s="70">
        <f>+D79+E79+F79-G79</f>
        <v>0</v>
      </c>
      <c r="I79" s="70">
        <v>0</v>
      </c>
      <c r="J79" s="70">
        <v>0</v>
      </c>
      <c r="K79" s="70">
        <f>+I79+J79</f>
        <v>0</v>
      </c>
      <c r="L79" s="70">
        <f>+H79-K79</f>
        <v>0</v>
      </c>
    </row>
    <row r="80" spans="2:12" s="63" customFormat="1" ht="15" hidden="1" customHeight="1" x14ac:dyDescent="0.2">
      <c r="B80" s="69"/>
      <c r="C80" s="45" t="s">
        <v>842</v>
      </c>
      <c r="D80" s="70">
        <v>0</v>
      </c>
      <c r="E80" s="70">
        <v>0</v>
      </c>
      <c r="F80" s="70">
        <v>0</v>
      </c>
      <c r="G80" s="70">
        <v>0</v>
      </c>
      <c r="H80" s="70">
        <f>+D80+E80+F80-G80</f>
        <v>0</v>
      </c>
      <c r="I80" s="70">
        <v>0</v>
      </c>
      <c r="J80" s="70">
        <v>0</v>
      </c>
      <c r="K80" s="70">
        <f>+I80+J80</f>
        <v>0</v>
      </c>
      <c r="L80" s="70">
        <f>+H80-K80</f>
        <v>0</v>
      </c>
    </row>
    <row r="81" spans="2:12" s="63" customFormat="1" ht="15" hidden="1" customHeight="1" x14ac:dyDescent="0.2">
      <c r="B81" s="65" t="s">
        <v>843</v>
      </c>
      <c r="C81" s="66" t="s">
        <v>844</v>
      </c>
      <c r="D81" s="67">
        <f>SUM(D82:D85)</f>
        <v>0</v>
      </c>
      <c r="E81" s="67">
        <f t="shared" ref="E81:L81" si="33">SUM(E82:E85)</f>
        <v>0</v>
      </c>
      <c r="F81" s="67">
        <f t="shared" si="33"/>
        <v>0</v>
      </c>
      <c r="G81" s="67">
        <f t="shared" si="33"/>
        <v>0</v>
      </c>
      <c r="H81" s="67">
        <f t="shared" si="33"/>
        <v>0</v>
      </c>
      <c r="I81" s="67">
        <f t="shared" si="33"/>
        <v>0</v>
      </c>
      <c r="J81" s="67">
        <f t="shared" si="33"/>
        <v>0</v>
      </c>
      <c r="K81" s="67">
        <f t="shared" si="33"/>
        <v>0</v>
      </c>
      <c r="L81" s="67">
        <f t="shared" si="33"/>
        <v>0</v>
      </c>
    </row>
    <row r="82" spans="2:12" s="63" customFormat="1" ht="15" hidden="1" customHeight="1" x14ac:dyDescent="0.2">
      <c r="B82" s="69"/>
      <c r="C82" s="45" t="s">
        <v>845</v>
      </c>
      <c r="D82" s="70">
        <v>0</v>
      </c>
      <c r="E82" s="70">
        <v>0</v>
      </c>
      <c r="F82" s="70">
        <v>0</v>
      </c>
      <c r="G82" s="70">
        <v>0</v>
      </c>
      <c r="H82" s="70">
        <f>+D82+E82+F82-G82</f>
        <v>0</v>
      </c>
      <c r="I82" s="70">
        <v>0</v>
      </c>
      <c r="J82" s="70">
        <v>0</v>
      </c>
      <c r="K82" s="70">
        <f>+I82+J82</f>
        <v>0</v>
      </c>
      <c r="L82" s="70">
        <f>+H82-K82</f>
        <v>0</v>
      </c>
    </row>
    <row r="83" spans="2:12" s="63" customFormat="1" ht="15" hidden="1" customHeight="1" x14ac:dyDescent="0.2">
      <c r="B83" s="69"/>
      <c r="C83" s="45" t="s">
        <v>846</v>
      </c>
      <c r="D83" s="70">
        <v>0</v>
      </c>
      <c r="E83" s="70">
        <v>0</v>
      </c>
      <c r="F83" s="70">
        <v>0</v>
      </c>
      <c r="G83" s="70">
        <v>0</v>
      </c>
      <c r="H83" s="70">
        <f>+D83+E83+F83-G83</f>
        <v>0</v>
      </c>
      <c r="I83" s="70">
        <v>0</v>
      </c>
      <c r="J83" s="70">
        <v>0</v>
      </c>
      <c r="K83" s="70">
        <f>+I83+J83</f>
        <v>0</v>
      </c>
      <c r="L83" s="70">
        <f>+H83-K83</f>
        <v>0</v>
      </c>
    </row>
    <row r="84" spans="2:12" s="63" customFormat="1" ht="15" hidden="1" customHeight="1" x14ac:dyDescent="0.2">
      <c r="B84" s="69"/>
      <c r="C84" s="45" t="s">
        <v>847</v>
      </c>
      <c r="D84" s="70">
        <v>0</v>
      </c>
      <c r="E84" s="70">
        <v>0</v>
      </c>
      <c r="F84" s="70">
        <v>0</v>
      </c>
      <c r="G84" s="70">
        <v>0</v>
      </c>
      <c r="H84" s="70">
        <f>+D84+E84+F84-G84</f>
        <v>0</v>
      </c>
      <c r="I84" s="70">
        <v>0</v>
      </c>
      <c r="J84" s="70">
        <v>0</v>
      </c>
      <c r="K84" s="70">
        <f>+I84+J84</f>
        <v>0</v>
      </c>
      <c r="L84" s="70">
        <f>+H84-K84</f>
        <v>0</v>
      </c>
    </row>
    <row r="85" spans="2:12" s="63" customFormat="1" ht="15" hidden="1" customHeight="1" x14ac:dyDescent="0.2">
      <c r="B85" s="69"/>
      <c r="C85" s="45" t="s">
        <v>848</v>
      </c>
      <c r="D85" s="70">
        <v>0</v>
      </c>
      <c r="E85" s="70">
        <v>0</v>
      </c>
      <c r="F85" s="70">
        <v>0</v>
      </c>
      <c r="G85" s="70">
        <v>0</v>
      </c>
      <c r="H85" s="70">
        <f>+D85+E85+F85-G85</f>
        <v>0</v>
      </c>
      <c r="I85" s="70">
        <v>0</v>
      </c>
      <c r="J85" s="70">
        <v>0</v>
      </c>
      <c r="K85" s="70">
        <f>+I85+J85</f>
        <v>0</v>
      </c>
      <c r="L85" s="70">
        <f>+H85-K85</f>
        <v>0</v>
      </c>
    </row>
    <row r="86" spans="2:12" s="63" customFormat="1" ht="15" hidden="1" customHeight="1" x14ac:dyDescent="0.2">
      <c r="B86" s="65" t="s">
        <v>849</v>
      </c>
      <c r="C86" s="66" t="s">
        <v>850</v>
      </c>
      <c r="D86" s="67">
        <f t="shared" ref="D86:L86" si="34">+D87+D88</f>
        <v>0</v>
      </c>
      <c r="E86" s="67">
        <f t="shared" si="34"/>
        <v>0</v>
      </c>
      <c r="F86" s="67">
        <f t="shared" si="34"/>
        <v>0</v>
      </c>
      <c r="G86" s="67">
        <f t="shared" si="34"/>
        <v>0</v>
      </c>
      <c r="H86" s="67">
        <f t="shared" si="34"/>
        <v>0</v>
      </c>
      <c r="I86" s="67">
        <f t="shared" si="34"/>
        <v>0</v>
      </c>
      <c r="J86" s="67">
        <f t="shared" si="34"/>
        <v>0</v>
      </c>
      <c r="K86" s="67">
        <f t="shared" si="34"/>
        <v>0</v>
      </c>
      <c r="L86" s="67">
        <f t="shared" si="34"/>
        <v>0</v>
      </c>
    </row>
    <row r="87" spans="2:12" s="63" customFormat="1" ht="15" hidden="1" customHeight="1" x14ac:dyDescent="0.2">
      <c r="B87" s="69"/>
      <c r="C87" s="45" t="s">
        <v>851</v>
      </c>
      <c r="D87" s="70">
        <v>0</v>
      </c>
      <c r="E87" s="70">
        <v>0</v>
      </c>
      <c r="F87" s="70">
        <v>0</v>
      </c>
      <c r="G87" s="70">
        <v>0</v>
      </c>
      <c r="H87" s="70">
        <f>+D87+E87+F87-G87</f>
        <v>0</v>
      </c>
      <c r="I87" s="70">
        <v>0</v>
      </c>
      <c r="J87" s="70">
        <v>0</v>
      </c>
      <c r="K87" s="70">
        <f>+I87+J87</f>
        <v>0</v>
      </c>
      <c r="L87" s="70">
        <f>+H87-K87</f>
        <v>0</v>
      </c>
    </row>
    <row r="88" spans="2:12" s="63" customFormat="1" ht="15" hidden="1" customHeight="1" x14ac:dyDescent="0.2">
      <c r="B88" s="45"/>
      <c r="C88" s="45" t="s">
        <v>852</v>
      </c>
      <c r="D88" s="70">
        <v>0</v>
      </c>
      <c r="E88" s="70">
        <v>0</v>
      </c>
      <c r="F88" s="70">
        <v>0</v>
      </c>
      <c r="G88" s="70">
        <v>0</v>
      </c>
      <c r="H88" s="70">
        <f>+D88+E88+F88-G88</f>
        <v>0</v>
      </c>
      <c r="I88" s="70">
        <v>0</v>
      </c>
      <c r="J88" s="70">
        <v>0</v>
      </c>
      <c r="K88" s="70">
        <f>+I88+J88</f>
        <v>0</v>
      </c>
      <c r="L88" s="70">
        <f>+H88-K88</f>
        <v>0</v>
      </c>
    </row>
    <row r="89" spans="2:12" s="63" customFormat="1" ht="15" hidden="1" customHeight="1" x14ac:dyDescent="0.2">
      <c r="B89" s="66" t="s">
        <v>853</v>
      </c>
      <c r="C89" s="66" t="s">
        <v>854</v>
      </c>
      <c r="D89" s="67">
        <f t="shared" ref="D89:J89" si="35">+D90</f>
        <v>0</v>
      </c>
      <c r="E89" s="67">
        <f t="shared" si="35"/>
        <v>0</v>
      </c>
      <c r="F89" s="67">
        <f t="shared" si="35"/>
        <v>0</v>
      </c>
      <c r="G89" s="67">
        <f t="shared" si="35"/>
        <v>0</v>
      </c>
      <c r="H89" s="67">
        <f t="shared" si="35"/>
        <v>0</v>
      </c>
      <c r="I89" s="67">
        <f t="shared" si="35"/>
        <v>0</v>
      </c>
      <c r="J89" s="67">
        <f t="shared" si="35"/>
        <v>0</v>
      </c>
      <c r="K89" s="70">
        <f>+I89+J89</f>
        <v>0</v>
      </c>
      <c r="L89" s="70">
        <f>+H89-K89</f>
        <v>0</v>
      </c>
    </row>
    <row r="90" spans="2:12" s="63" customFormat="1" ht="15" hidden="1" customHeight="1" x14ac:dyDescent="0.2">
      <c r="B90" s="45" t="s">
        <v>855</v>
      </c>
      <c r="C90" s="45" t="s">
        <v>856</v>
      </c>
      <c r="D90" s="70">
        <v>0</v>
      </c>
      <c r="E90" s="70">
        <v>0</v>
      </c>
      <c r="F90" s="70">
        <v>0</v>
      </c>
      <c r="G90" s="70">
        <v>0</v>
      </c>
      <c r="H90" s="70">
        <f>+D90+E90+F90-G90</f>
        <v>0</v>
      </c>
      <c r="I90" s="70">
        <v>0</v>
      </c>
      <c r="J90" s="70">
        <v>0</v>
      </c>
      <c r="K90" s="70">
        <f>+I90+J90</f>
        <v>0</v>
      </c>
      <c r="L90" s="70">
        <f>+H90-K90</f>
        <v>0</v>
      </c>
    </row>
    <row r="91" spans="2:12" s="63" customFormat="1" ht="15" hidden="1" customHeight="1" x14ac:dyDescent="0.2">
      <c r="B91" s="82" t="s">
        <v>857</v>
      </c>
      <c r="C91" s="66" t="s">
        <v>858</v>
      </c>
      <c r="D91" s="67">
        <f t="shared" ref="D91:L91" si="36">+D92</f>
        <v>0</v>
      </c>
      <c r="E91" s="67">
        <f t="shared" si="36"/>
        <v>0</v>
      </c>
      <c r="F91" s="67">
        <f t="shared" si="36"/>
        <v>0</v>
      </c>
      <c r="G91" s="67">
        <f t="shared" si="36"/>
        <v>0</v>
      </c>
      <c r="H91" s="67">
        <f t="shared" si="36"/>
        <v>0</v>
      </c>
      <c r="I91" s="67">
        <f t="shared" si="36"/>
        <v>0</v>
      </c>
      <c r="J91" s="67">
        <f t="shared" si="36"/>
        <v>0</v>
      </c>
      <c r="K91" s="67">
        <f t="shared" si="36"/>
        <v>0</v>
      </c>
      <c r="L91" s="67">
        <f t="shared" si="36"/>
        <v>0</v>
      </c>
    </row>
    <row r="92" spans="2:12" s="63" customFormat="1" ht="15" hidden="1" customHeight="1" x14ac:dyDescent="0.2">
      <c r="B92" s="82" t="s">
        <v>859</v>
      </c>
      <c r="C92" s="66" t="s">
        <v>860</v>
      </c>
      <c r="D92" s="67">
        <f>SUM(D93:D94)</f>
        <v>0</v>
      </c>
      <c r="E92" s="67">
        <f t="shared" ref="E92:L92" si="37">SUM(E93:E94)</f>
        <v>0</v>
      </c>
      <c r="F92" s="67">
        <f t="shared" si="37"/>
        <v>0</v>
      </c>
      <c r="G92" s="67">
        <f t="shared" si="37"/>
        <v>0</v>
      </c>
      <c r="H92" s="67">
        <f t="shared" si="37"/>
        <v>0</v>
      </c>
      <c r="I92" s="67">
        <f t="shared" si="37"/>
        <v>0</v>
      </c>
      <c r="J92" s="67">
        <f t="shared" si="37"/>
        <v>0</v>
      </c>
      <c r="K92" s="67">
        <f t="shared" si="37"/>
        <v>0</v>
      </c>
      <c r="L92" s="67">
        <f t="shared" si="37"/>
        <v>0</v>
      </c>
    </row>
    <row r="93" spans="2:12" s="63" customFormat="1" ht="15" hidden="1" customHeight="1" x14ac:dyDescent="0.2">
      <c r="B93" s="75" t="s">
        <v>861</v>
      </c>
      <c r="C93" s="45" t="s">
        <v>862</v>
      </c>
      <c r="D93" s="70">
        <v>0</v>
      </c>
      <c r="E93" s="70">
        <v>0</v>
      </c>
      <c r="F93" s="70">
        <v>0</v>
      </c>
      <c r="G93" s="70">
        <v>0</v>
      </c>
      <c r="H93" s="70">
        <f>+D93+E93+F93-G93</f>
        <v>0</v>
      </c>
      <c r="I93" s="70">
        <v>0</v>
      </c>
      <c r="J93" s="70">
        <v>0</v>
      </c>
      <c r="K93" s="70">
        <f>+I93+J93</f>
        <v>0</v>
      </c>
      <c r="L93" s="70">
        <f>+H93-K93</f>
        <v>0</v>
      </c>
    </row>
    <row r="94" spans="2:12" s="63" customFormat="1" ht="15" hidden="1" customHeight="1" x14ac:dyDescent="0.2">
      <c r="B94" s="75" t="s">
        <v>863</v>
      </c>
      <c r="C94" s="45" t="s">
        <v>866</v>
      </c>
      <c r="D94" s="70">
        <v>0</v>
      </c>
      <c r="E94" s="70">
        <v>0</v>
      </c>
      <c r="F94" s="70">
        <v>0</v>
      </c>
      <c r="G94" s="70">
        <v>0</v>
      </c>
      <c r="H94" s="70">
        <f>+D94+E94+F94-G94</f>
        <v>0</v>
      </c>
      <c r="I94" s="70">
        <v>0</v>
      </c>
      <c r="J94" s="70">
        <v>0</v>
      </c>
      <c r="K94" s="70">
        <f>+I94+J94</f>
        <v>0</v>
      </c>
      <c r="L94" s="70">
        <f>+H94-K94</f>
        <v>0</v>
      </c>
    </row>
    <row r="95" spans="2:12" s="63" customFormat="1" ht="15" customHeight="1" x14ac:dyDescent="0.2">
      <c r="B95" s="75"/>
      <c r="C95" s="45"/>
      <c r="D95" s="70"/>
      <c r="E95" s="70"/>
      <c r="F95" s="70"/>
      <c r="G95" s="70"/>
      <c r="H95" s="70"/>
      <c r="I95" s="70"/>
      <c r="J95" s="70"/>
      <c r="K95" s="70"/>
      <c r="L95" s="70"/>
    </row>
    <row r="96" spans="2:12" s="31" customFormat="1" ht="15" customHeight="1" x14ac:dyDescent="0.2">
      <c r="B96" s="28"/>
      <c r="C96" s="29" t="s">
        <v>865</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+E96-'[12]PROGRAMA II'!$E$295</f>
        <v>-3175358.6</v>
      </c>
      <c r="H97" s="32">
        <f>+D96+E96+F96-G96-H96</f>
        <v>0</v>
      </c>
      <c r="I97" s="32">
        <f>+I96-'[13]EGRESOS-EDUCAT,CULTURALES,DEPOR'!$K$96</f>
        <v>-2068275</v>
      </c>
      <c r="J97" s="32"/>
      <c r="K97" s="32">
        <f>+K96-'[14]Programa II (09)'!$D$927</f>
        <v>-3160257.6</v>
      </c>
      <c r="L97" s="32">
        <f>+L96-'[14]Programa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codeName="Hoja9" filterMode="1"/>
  <dimension ref="B1:N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C121" sqref="C121"/>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3.85546875" style="101" bestFit="1" customWidth="1"/>
    <col min="14" max="16384" width="11.42578125" style="14"/>
  </cols>
  <sheetData>
    <row r="1" spans="2:13" ht="15" customHeight="1" x14ac:dyDescent="0.2"/>
    <row r="2" spans="2:13" ht="15" customHeight="1" x14ac:dyDescent="0.25">
      <c r="B2" s="184" t="s">
        <v>690</v>
      </c>
      <c r="C2" s="184"/>
      <c r="D2" s="184"/>
      <c r="E2" s="184"/>
      <c r="F2" s="184"/>
      <c r="G2" s="184"/>
      <c r="H2" s="184"/>
      <c r="I2" s="184"/>
      <c r="J2" s="184"/>
      <c r="K2" s="184"/>
      <c r="L2" s="184"/>
    </row>
    <row r="3" spans="2:13" ht="15" customHeight="1" x14ac:dyDescent="0.25">
      <c r="B3" s="184" t="s">
        <v>1015</v>
      </c>
      <c r="C3" s="184"/>
      <c r="D3" s="184"/>
      <c r="E3" s="184"/>
      <c r="F3" s="184"/>
      <c r="G3" s="184"/>
      <c r="H3" s="184"/>
      <c r="I3" s="184"/>
      <c r="J3" s="184"/>
      <c r="K3" s="184"/>
      <c r="L3" s="184"/>
    </row>
    <row r="4" spans="2:13" ht="15" customHeight="1" x14ac:dyDescent="0.2"/>
    <row r="5" spans="2:13" s="63" customFormat="1" ht="15" customHeight="1" x14ac:dyDescent="0.2">
      <c r="B5" s="185" t="s">
        <v>691</v>
      </c>
      <c r="C5" s="186" t="s">
        <v>692</v>
      </c>
      <c r="D5" s="183" t="s">
        <v>693</v>
      </c>
      <c r="E5" s="183" t="s">
        <v>694</v>
      </c>
      <c r="F5" s="183" t="s">
        <v>695</v>
      </c>
      <c r="G5" s="187" t="s">
        <v>696</v>
      </c>
      <c r="H5" s="183" t="s">
        <v>697</v>
      </c>
      <c r="I5" s="183" t="s">
        <v>698</v>
      </c>
      <c r="J5" s="183" t="s">
        <v>699</v>
      </c>
      <c r="K5" s="183" t="s">
        <v>700</v>
      </c>
      <c r="L5" s="183" t="s">
        <v>701</v>
      </c>
      <c r="M5" s="110"/>
    </row>
    <row r="6" spans="2:13" s="63" customFormat="1" ht="15" customHeight="1" x14ac:dyDescent="0.2">
      <c r="B6" s="185"/>
      <c r="C6" s="186"/>
      <c r="D6" s="183"/>
      <c r="E6" s="183"/>
      <c r="F6" s="183"/>
      <c r="G6" s="187"/>
      <c r="H6" s="183"/>
      <c r="I6" s="183"/>
      <c r="J6" s="183"/>
      <c r="K6" s="183"/>
      <c r="L6" s="183"/>
      <c r="M6" s="110"/>
    </row>
    <row r="7" spans="2:13" ht="15" hidden="1" customHeight="1" x14ac:dyDescent="0.2">
      <c r="B7" s="15" t="s">
        <v>702</v>
      </c>
      <c r="C7" s="16" t="s">
        <v>703</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c r="M7" s="14"/>
    </row>
    <row r="8" spans="2:13" ht="15" hidden="1" customHeight="1" x14ac:dyDescent="0.2">
      <c r="B8" s="15" t="s">
        <v>704</v>
      </c>
      <c r="C8" s="16" t="s">
        <v>705</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c r="M8" s="14"/>
    </row>
    <row r="9" spans="2:13" ht="15" hidden="1" customHeight="1" x14ac:dyDescent="0.2">
      <c r="B9" s="18" t="s">
        <v>706</v>
      </c>
      <c r="C9" s="19" t="s">
        <v>707</v>
      </c>
      <c r="D9" s="20">
        <v>0</v>
      </c>
      <c r="E9" s="20">
        <v>0</v>
      </c>
      <c r="F9" s="20">
        <v>0</v>
      </c>
      <c r="G9" s="20">
        <v>0</v>
      </c>
      <c r="H9" s="20">
        <f>+D9+E9+F9-G9</f>
        <v>0</v>
      </c>
      <c r="I9" s="20">
        <v>0</v>
      </c>
      <c r="J9" s="20">
        <v>0</v>
      </c>
      <c r="K9" s="20">
        <f>+I9+J9</f>
        <v>0</v>
      </c>
      <c r="L9" s="20">
        <f>+H9-K9</f>
        <v>0</v>
      </c>
      <c r="M9" s="14"/>
    </row>
    <row r="10" spans="2:13" ht="15" hidden="1" customHeight="1" x14ac:dyDescent="0.2">
      <c r="B10" s="18" t="s">
        <v>708</v>
      </c>
      <c r="C10" s="19" t="s">
        <v>709</v>
      </c>
      <c r="D10" s="20">
        <v>0</v>
      </c>
      <c r="E10" s="20">
        <v>0</v>
      </c>
      <c r="F10" s="20">
        <v>0</v>
      </c>
      <c r="G10" s="20">
        <v>0</v>
      </c>
      <c r="H10" s="20">
        <f>+D10+E10+F10-G10</f>
        <v>0</v>
      </c>
      <c r="I10" s="20">
        <v>0</v>
      </c>
      <c r="J10" s="20">
        <v>0</v>
      </c>
      <c r="K10" s="20">
        <f>+I10+J10</f>
        <v>0</v>
      </c>
      <c r="L10" s="20">
        <f>+H10-K10</f>
        <v>0</v>
      </c>
      <c r="M10" s="14"/>
    </row>
    <row r="11" spans="2:13" ht="15" hidden="1" customHeight="1" x14ac:dyDescent="0.2">
      <c r="B11" s="15" t="s">
        <v>710</v>
      </c>
      <c r="C11" s="16" t="s">
        <v>711</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4"/>
    </row>
    <row r="12" spans="2:13" ht="15" hidden="1" customHeight="1" x14ac:dyDescent="0.2">
      <c r="B12" s="18" t="s">
        <v>712</v>
      </c>
      <c r="C12" s="19" t="s">
        <v>713</v>
      </c>
      <c r="D12" s="20">
        <v>0</v>
      </c>
      <c r="E12" s="20">
        <v>0</v>
      </c>
      <c r="F12" s="20">
        <v>0</v>
      </c>
      <c r="G12" s="20">
        <v>0</v>
      </c>
      <c r="H12" s="20">
        <f>+D12+E12+F12-G12</f>
        <v>0</v>
      </c>
      <c r="I12" s="20">
        <v>0</v>
      </c>
      <c r="J12" s="20">
        <v>0</v>
      </c>
      <c r="K12" s="20">
        <f>+I12+J12</f>
        <v>0</v>
      </c>
      <c r="L12" s="20">
        <f>+H12-K12</f>
        <v>0</v>
      </c>
      <c r="M12" s="14"/>
    </row>
    <row r="13" spans="2:13" ht="15" hidden="1" customHeight="1" x14ac:dyDescent="0.2">
      <c r="B13" s="18" t="s">
        <v>714</v>
      </c>
      <c r="C13" s="19" t="s">
        <v>715</v>
      </c>
      <c r="D13" s="20">
        <v>0</v>
      </c>
      <c r="E13" s="20">
        <v>0</v>
      </c>
      <c r="F13" s="20">
        <v>0</v>
      </c>
      <c r="G13" s="20">
        <v>0</v>
      </c>
      <c r="H13" s="20">
        <f>+D13+E13+F13-G13</f>
        <v>0</v>
      </c>
      <c r="I13" s="20">
        <v>0</v>
      </c>
      <c r="J13" s="20">
        <v>0</v>
      </c>
      <c r="K13" s="20">
        <f>+I13+J13</f>
        <v>0</v>
      </c>
      <c r="L13" s="20">
        <f>+H13-K13</f>
        <v>0</v>
      </c>
      <c r="M13" s="14"/>
    </row>
    <row r="14" spans="2:13" ht="15" hidden="1" customHeight="1" x14ac:dyDescent="0.2">
      <c r="B14" s="15" t="s">
        <v>716</v>
      </c>
      <c r="C14" s="16" t="s">
        <v>717</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c r="M14" s="14"/>
    </row>
    <row r="15" spans="2:13" ht="15" hidden="1" customHeight="1" x14ac:dyDescent="0.2">
      <c r="B15" s="18" t="s">
        <v>718</v>
      </c>
      <c r="C15" s="19" t="s">
        <v>719</v>
      </c>
      <c r="D15" s="20">
        <v>0</v>
      </c>
      <c r="E15" s="20">
        <v>0</v>
      </c>
      <c r="F15" s="20">
        <v>0</v>
      </c>
      <c r="G15" s="20">
        <v>0</v>
      </c>
      <c r="H15" s="20">
        <f>+D15+E15+F15-G15</f>
        <v>0</v>
      </c>
      <c r="I15" s="20">
        <v>0</v>
      </c>
      <c r="J15" s="20">
        <v>0</v>
      </c>
      <c r="K15" s="20">
        <f>+I15+J15</f>
        <v>0</v>
      </c>
      <c r="L15" s="20">
        <f>+H15-K15</f>
        <v>0</v>
      </c>
      <c r="M15" s="14"/>
    </row>
    <row r="16" spans="2:13" ht="15" hidden="1" customHeight="1" x14ac:dyDescent="0.2">
      <c r="B16" s="18" t="s">
        <v>720</v>
      </c>
      <c r="C16" s="19" t="s">
        <v>721</v>
      </c>
      <c r="D16" s="20">
        <v>0</v>
      </c>
      <c r="E16" s="20">
        <v>0</v>
      </c>
      <c r="F16" s="20">
        <v>0</v>
      </c>
      <c r="G16" s="20">
        <v>0</v>
      </c>
      <c r="H16" s="20">
        <f>+D16+E16+F16-G16</f>
        <v>0</v>
      </c>
      <c r="I16" s="20">
        <v>0</v>
      </c>
      <c r="J16" s="20">
        <v>0</v>
      </c>
      <c r="K16" s="20">
        <f>+I16+J16</f>
        <v>0</v>
      </c>
      <c r="L16" s="20">
        <f>+H16-K16</f>
        <v>0</v>
      </c>
      <c r="M16" s="14"/>
    </row>
    <row r="17" spans="2:14" ht="15" hidden="1" customHeight="1" x14ac:dyDescent="0.2">
      <c r="B17" s="15" t="s">
        <v>722</v>
      </c>
      <c r="C17" s="16" t="s">
        <v>723</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c r="M17" s="14"/>
    </row>
    <row r="18" spans="2:14" ht="15" hidden="1" customHeight="1" x14ac:dyDescent="0.2">
      <c r="B18" s="19" t="s">
        <v>724</v>
      </c>
      <c r="C18" s="19" t="s">
        <v>725</v>
      </c>
      <c r="D18" s="20">
        <v>0</v>
      </c>
      <c r="E18" s="20">
        <v>0</v>
      </c>
      <c r="F18" s="20">
        <v>0</v>
      </c>
      <c r="G18" s="20">
        <v>0</v>
      </c>
      <c r="H18" s="20">
        <f>+D18+E18+F18-G18</f>
        <v>0</v>
      </c>
      <c r="I18" s="20">
        <v>0</v>
      </c>
      <c r="J18" s="20">
        <v>0</v>
      </c>
      <c r="K18" s="20">
        <f>+I18+J18</f>
        <v>0</v>
      </c>
      <c r="L18" s="20">
        <f>+H18-K18</f>
        <v>0</v>
      </c>
      <c r="M18" s="14"/>
    </row>
    <row r="19" spans="2:14" ht="15" hidden="1" customHeight="1" x14ac:dyDescent="0.2">
      <c r="B19" s="19" t="s">
        <v>726</v>
      </c>
      <c r="C19" s="19" t="s">
        <v>727</v>
      </c>
      <c r="D19" s="20">
        <v>0</v>
      </c>
      <c r="E19" s="20">
        <v>0</v>
      </c>
      <c r="F19" s="20">
        <v>0</v>
      </c>
      <c r="G19" s="20">
        <v>0</v>
      </c>
      <c r="H19" s="20">
        <f>+D19+E19+F19-G19</f>
        <v>0</v>
      </c>
      <c r="I19" s="20">
        <v>0</v>
      </c>
      <c r="J19" s="20">
        <v>0</v>
      </c>
      <c r="K19" s="20">
        <f>+I19+J19</f>
        <v>0</v>
      </c>
      <c r="L19" s="20">
        <f>+H19-K19</f>
        <v>0</v>
      </c>
      <c r="M19" s="14"/>
    </row>
    <row r="20" spans="2:14" ht="15" hidden="1" customHeight="1" x14ac:dyDescent="0.2">
      <c r="B20" s="15" t="s">
        <v>728</v>
      </c>
      <c r="C20" s="16" t="s">
        <v>729</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c r="M20" s="14"/>
    </row>
    <row r="21" spans="2:14" ht="15" hidden="1" customHeight="1" x14ac:dyDescent="0.2">
      <c r="B21" s="18" t="s">
        <v>730</v>
      </c>
      <c r="C21" s="19" t="s">
        <v>731</v>
      </c>
      <c r="D21" s="20">
        <v>0</v>
      </c>
      <c r="E21" s="20">
        <v>0</v>
      </c>
      <c r="F21" s="20">
        <v>0</v>
      </c>
      <c r="G21" s="20">
        <v>0</v>
      </c>
      <c r="H21" s="20">
        <f>+D21+E21+F21-G21</f>
        <v>0</v>
      </c>
      <c r="I21" s="20">
        <v>0</v>
      </c>
      <c r="J21" s="20">
        <v>0</v>
      </c>
      <c r="K21" s="20">
        <f>+I21+J21</f>
        <v>0</v>
      </c>
      <c r="L21" s="20">
        <f>+H21-K21</f>
        <v>0</v>
      </c>
      <c r="M21" s="14"/>
    </row>
    <row r="22" spans="2:14" ht="15" hidden="1" customHeight="1" x14ac:dyDescent="0.2">
      <c r="B22" s="18" t="s">
        <v>732</v>
      </c>
      <c r="C22" s="19" t="s">
        <v>733</v>
      </c>
      <c r="D22" s="20">
        <v>0</v>
      </c>
      <c r="E22" s="20">
        <v>0</v>
      </c>
      <c r="F22" s="20">
        <v>0</v>
      </c>
      <c r="G22" s="20">
        <v>0</v>
      </c>
      <c r="H22" s="20">
        <f>+D22+E22+F22-G22</f>
        <v>0</v>
      </c>
      <c r="I22" s="20">
        <v>0</v>
      </c>
      <c r="J22" s="20">
        <v>0</v>
      </c>
      <c r="K22" s="20">
        <f>+I22+J22</f>
        <v>0</v>
      </c>
      <c r="L22" s="20">
        <f>+H22-K22</f>
        <v>0</v>
      </c>
      <c r="M22" s="14"/>
    </row>
    <row r="23" spans="2:14" s="63" customFormat="1" ht="15" customHeight="1" x14ac:dyDescent="0.2">
      <c r="B23" s="65" t="s">
        <v>734</v>
      </c>
      <c r="C23" s="66" t="s">
        <v>735</v>
      </c>
      <c r="D23" s="67">
        <f t="shared" ref="D23:L23" si="6">+D24+D26+D29+D33+D37+D40+D43+D46+D48</f>
        <v>5934999.75</v>
      </c>
      <c r="E23" s="67">
        <f t="shared" si="6"/>
        <v>0</v>
      </c>
      <c r="F23" s="67">
        <f t="shared" si="6"/>
        <v>0</v>
      </c>
      <c r="G23" s="67">
        <f t="shared" si="6"/>
        <v>0</v>
      </c>
      <c r="H23" s="67">
        <f t="shared" si="6"/>
        <v>5934999.75</v>
      </c>
      <c r="I23" s="67">
        <f t="shared" si="6"/>
        <v>0</v>
      </c>
      <c r="J23" s="67">
        <f t="shared" si="6"/>
        <v>256210</v>
      </c>
      <c r="K23" s="67">
        <f t="shared" si="6"/>
        <v>256210</v>
      </c>
      <c r="L23" s="67">
        <f t="shared" si="6"/>
        <v>5678789.75</v>
      </c>
      <c r="M23" s="110"/>
    </row>
    <row r="24" spans="2:14" ht="15" hidden="1" customHeight="1" x14ac:dyDescent="0.2">
      <c r="B24" s="15" t="s">
        <v>736</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c r="M24" s="14"/>
    </row>
    <row r="25" spans="2:14" ht="15" hidden="1" customHeight="1" x14ac:dyDescent="0.2">
      <c r="B25" s="18" t="s">
        <v>737</v>
      </c>
      <c r="C25" s="19" t="s">
        <v>738</v>
      </c>
      <c r="D25" s="20">
        <v>0</v>
      </c>
      <c r="E25" s="20">
        <v>0</v>
      </c>
      <c r="F25" s="20">
        <v>0</v>
      </c>
      <c r="G25" s="20">
        <v>0</v>
      </c>
      <c r="H25" s="20">
        <f>+D25+E25+F25-G25</f>
        <v>0</v>
      </c>
      <c r="I25" s="20">
        <v>0</v>
      </c>
      <c r="J25" s="20">
        <v>0</v>
      </c>
      <c r="K25" s="20">
        <f>+I25+J25</f>
        <v>0</v>
      </c>
      <c r="L25" s="20">
        <f>+H25-K25</f>
        <v>0</v>
      </c>
      <c r="M25" s="14"/>
    </row>
    <row r="26" spans="2:14" s="63" customFormat="1" ht="15" customHeight="1" x14ac:dyDescent="0.2">
      <c r="B26" s="65" t="s">
        <v>739</v>
      </c>
      <c r="C26" s="66" t="s">
        <v>740</v>
      </c>
      <c r="D26" s="67">
        <f>SUM(D27:D28)</f>
        <v>2445447.75</v>
      </c>
      <c r="E26" s="67">
        <f t="shared" ref="E26:L26" si="8">SUM(E27:E28)</f>
        <v>0</v>
      </c>
      <c r="F26" s="67">
        <f t="shared" si="8"/>
        <v>0</v>
      </c>
      <c r="G26" s="67">
        <f t="shared" si="8"/>
        <v>0</v>
      </c>
      <c r="H26" s="67">
        <f t="shared" si="8"/>
        <v>2445447.75</v>
      </c>
      <c r="I26" s="67">
        <f t="shared" si="8"/>
        <v>0</v>
      </c>
      <c r="J26" s="67">
        <f t="shared" si="8"/>
        <v>135373</v>
      </c>
      <c r="K26" s="67">
        <f t="shared" si="8"/>
        <v>135373</v>
      </c>
      <c r="L26" s="67">
        <f t="shared" si="8"/>
        <v>2310074.75</v>
      </c>
      <c r="M26" s="110"/>
    </row>
    <row r="27" spans="2:14" s="63" customFormat="1" ht="15" customHeight="1" x14ac:dyDescent="0.2">
      <c r="B27" s="69" t="s">
        <v>741</v>
      </c>
      <c r="C27" s="45" t="s">
        <v>742</v>
      </c>
      <c r="D27" s="70">
        <f>+'[1]Programa II-Educat,Cult y Depor'!$D$29</f>
        <v>2145447.75</v>
      </c>
      <c r="E27" s="70">
        <v>0</v>
      </c>
      <c r="F27" s="70">
        <v>0</v>
      </c>
      <c r="G27" s="70">
        <v>0</v>
      </c>
      <c r="H27" s="70">
        <f>+D27+E27+F27-G27</f>
        <v>2145447.75</v>
      </c>
      <c r="I27" s="70">
        <v>0</v>
      </c>
      <c r="J27" s="70">
        <f>+'[9]I TRIM 2020'!$E$770</f>
        <v>135373</v>
      </c>
      <c r="K27" s="70">
        <f>+I27+J27</f>
        <v>135373</v>
      </c>
      <c r="L27" s="70">
        <f>+H27-K27</f>
        <v>2010074.75</v>
      </c>
      <c r="M27" s="110">
        <v>135373</v>
      </c>
      <c r="N27" s="68">
        <f>+K27-M27</f>
        <v>0</v>
      </c>
    </row>
    <row r="28" spans="2:14" s="63" customFormat="1" ht="15" customHeight="1" x14ac:dyDescent="0.2">
      <c r="B28" s="69" t="s">
        <v>743</v>
      </c>
      <c r="C28" s="45" t="s">
        <v>744</v>
      </c>
      <c r="D28" s="70">
        <f>+'[1]Programa II-Educat,Cult y Depor'!$D$30</f>
        <v>300000</v>
      </c>
      <c r="E28" s="70">
        <v>0</v>
      </c>
      <c r="F28" s="70">
        <v>0</v>
      </c>
      <c r="G28" s="70">
        <v>0</v>
      </c>
      <c r="H28" s="70">
        <f>+D28+E28+F28-G28</f>
        <v>300000</v>
      </c>
      <c r="I28" s="70">
        <v>0</v>
      </c>
      <c r="J28" s="70">
        <v>0</v>
      </c>
      <c r="K28" s="70">
        <f>+I28+J28</f>
        <v>0</v>
      </c>
      <c r="L28" s="70">
        <f>+H28-K28</f>
        <v>300000</v>
      </c>
      <c r="M28" s="110">
        <v>0</v>
      </c>
      <c r="N28" s="68">
        <f>+K28-M28</f>
        <v>0</v>
      </c>
    </row>
    <row r="29" spans="2:14" s="63" customFormat="1" ht="15" customHeight="1" x14ac:dyDescent="0.2">
      <c r="B29" s="65" t="s">
        <v>745</v>
      </c>
      <c r="C29" s="66" t="s">
        <v>746</v>
      </c>
      <c r="D29" s="67">
        <f>SUM(D30:D32)</f>
        <v>404552</v>
      </c>
      <c r="E29" s="67">
        <f t="shared" ref="E29:L29" si="9">SUM(E30:E32)</f>
        <v>0</v>
      </c>
      <c r="F29" s="67">
        <f t="shared" si="9"/>
        <v>0</v>
      </c>
      <c r="G29" s="67">
        <f t="shared" si="9"/>
        <v>0</v>
      </c>
      <c r="H29" s="67">
        <f t="shared" si="9"/>
        <v>404552</v>
      </c>
      <c r="I29" s="67">
        <f t="shared" si="9"/>
        <v>0</v>
      </c>
      <c r="J29" s="30">
        <f t="shared" si="9"/>
        <v>0</v>
      </c>
      <c r="K29" s="67">
        <f t="shared" si="9"/>
        <v>0</v>
      </c>
      <c r="L29" s="67">
        <f t="shared" si="9"/>
        <v>404552</v>
      </c>
      <c r="M29" s="110"/>
    </row>
    <row r="30" spans="2:14" s="63" customFormat="1" ht="15" customHeight="1" x14ac:dyDescent="0.2">
      <c r="B30" s="69" t="s">
        <v>747</v>
      </c>
      <c r="C30" s="45" t="s">
        <v>748</v>
      </c>
      <c r="D30" s="70">
        <f>+'[1]Programa II-Educat,Cult y Depor'!$D$32</f>
        <v>300000</v>
      </c>
      <c r="E30" s="70">
        <v>0</v>
      </c>
      <c r="F30" s="70">
        <v>0</v>
      </c>
      <c r="G30" s="70">
        <v>0</v>
      </c>
      <c r="H30" s="70">
        <f>+D30+E30+F30-G30</f>
        <v>300000</v>
      </c>
      <c r="I30" s="70">
        <v>0</v>
      </c>
      <c r="J30" s="70">
        <v>0</v>
      </c>
      <c r="K30" s="70">
        <f>+I30+J30</f>
        <v>0</v>
      </c>
      <c r="L30" s="70">
        <f>+H30-K30</f>
        <v>300000</v>
      </c>
      <c r="M30" s="110">
        <v>0</v>
      </c>
      <c r="N30" s="68">
        <f>+K30-M30</f>
        <v>0</v>
      </c>
    </row>
    <row r="31" spans="2:14" s="63" customFormat="1" ht="15" customHeight="1" x14ac:dyDescent="0.2">
      <c r="B31" s="69" t="s">
        <v>749</v>
      </c>
      <c r="C31" s="45" t="s">
        <v>750</v>
      </c>
      <c r="D31" s="70">
        <f>+'[1]Programa II-Educat,Cult y Depor'!$D$34</f>
        <v>104552</v>
      </c>
      <c r="E31" s="70">
        <v>0</v>
      </c>
      <c r="F31" s="70">
        <v>0</v>
      </c>
      <c r="G31" s="70">
        <v>0</v>
      </c>
      <c r="H31" s="70">
        <f>+D31+E31+F31-G31</f>
        <v>104552</v>
      </c>
      <c r="I31" s="70">
        <v>0</v>
      </c>
      <c r="J31" s="70">
        <v>0</v>
      </c>
      <c r="K31" s="70">
        <f>+I31+J31</f>
        <v>0</v>
      </c>
      <c r="L31" s="70">
        <f>+H31-K31</f>
        <v>104552</v>
      </c>
      <c r="M31" s="110">
        <v>0</v>
      </c>
      <c r="N31" s="68">
        <f>+K31-M31</f>
        <v>0</v>
      </c>
    </row>
    <row r="32" spans="2:14" ht="15" hidden="1" customHeight="1" x14ac:dyDescent="0.2">
      <c r="B32" s="19" t="s">
        <v>751</v>
      </c>
      <c r="C32" s="14" t="s">
        <v>752</v>
      </c>
      <c r="D32" s="20">
        <v>0</v>
      </c>
      <c r="E32" s="20">
        <v>0</v>
      </c>
      <c r="F32" s="20">
        <v>0</v>
      </c>
      <c r="G32" s="20">
        <v>0</v>
      </c>
      <c r="H32" s="20">
        <f>+D32+E32+F32-G32</f>
        <v>0</v>
      </c>
      <c r="I32" s="20">
        <v>0</v>
      </c>
      <c r="J32" s="20">
        <v>0</v>
      </c>
      <c r="K32" s="20">
        <f>+I32+J32</f>
        <v>0</v>
      </c>
      <c r="L32" s="20">
        <f>+H32-K32</f>
        <v>0</v>
      </c>
      <c r="M32" s="14"/>
    </row>
    <row r="33" spans="2:14" s="63" customFormat="1" ht="15" customHeight="1" x14ac:dyDescent="0.2">
      <c r="B33" s="65" t="s">
        <v>753</v>
      </c>
      <c r="C33" s="66" t="s">
        <v>754</v>
      </c>
      <c r="D33" s="67">
        <f>SUM(D34:D36)</f>
        <v>1125000</v>
      </c>
      <c r="E33" s="67">
        <f t="shared" ref="E33:L33" si="10">SUM(E34:E36)</f>
        <v>0</v>
      </c>
      <c r="F33" s="67">
        <f t="shared" si="10"/>
        <v>0</v>
      </c>
      <c r="G33" s="67">
        <f t="shared" si="10"/>
        <v>0</v>
      </c>
      <c r="H33" s="67">
        <f t="shared" si="10"/>
        <v>1125000</v>
      </c>
      <c r="I33" s="67">
        <f t="shared" si="10"/>
        <v>0</v>
      </c>
      <c r="J33" s="67">
        <f t="shared" si="10"/>
        <v>50000</v>
      </c>
      <c r="K33" s="67">
        <f t="shared" si="10"/>
        <v>50000</v>
      </c>
      <c r="L33" s="67">
        <f t="shared" si="10"/>
        <v>1075000</v>
      </c>
      <c r="M33" s="110"/>
    </row>
    <row r="34" spans="2:14" s="63" customFormat="1" ht="15" hidden="1" customHeight="1" x14ac:dyDescent="0.2">
      <c r="B34" s="45" t="s">
        <v>951</v>
      </c>
      <c r="C34" s="45" t="s">
        <v>952</v>
      </c>
      <c r="D34" s="70">
        <v>0</v>
      </c>
      <c r="E34" s="70">
        <v>0</v>
      </c>
      <c r="F34" s="70">
        <v>0</v>
      </c>
      <c r="G34" s="70">
        <v>0</v>
      </c>
      <c r="H34" s="70">
        <f>+D34+E34+F34-G34</f>
        <v>0</v>
      </c>
      <c r="I34" s="70">
        <f>+'[19]EGRESOS-EDUC.,CULTURALES Y DEP'!$K$34</f>
        <v>0</v>
      </c>
      <c r="J34" s="70">
        <v>0</v>
      </c>
      <c r="K34" s="70">
        <f>+I34+J34</f>
        <v>0</v>
      </c>
      <c r="L34" s="70">
        <f>+H34-K34</f>
        <v>0</v>
      </c>
      <c r="M34" s="110"/>
      <c r="N34" s="68">
        <f>+K34-M34</f>
        <v>0</v>
      </c>
    </row>
    <row r="35" spans="2:14" s="63" customFormat="1" ht="15" customHeight="1" x14ac:dyDescent="0.2">
      <c r="B35" s="45" t="s">
        <v>924</v>
      </c>
      <c r="C35" s="45" t="s">
        <v>992</v>
      </c>
      <c r="D35" s="70">
        <f>+'[1]Programa II-Educat,Cult y Depor'!$D$39</f>
        <v>975000</v>
      </c>
      <c r="E35" s="70">
        <v>0</v>
      </c>
      <c r="F35" s="70">
        <v>0</v>
      </c>
      <c r="G35" s="70">
        <v>0</v>
      </c>
      <c r="H35" s="70">
        <f>+D35+E35+F35-G35</f>
        <v>975000</v>
      </c>
      <c r="I35" s="70">
        <v>0</v>
      </c>
      <c r="J35" s="70">
        <f>+'[9]I TRIM 2020'!$E$779</f>
        <v>50000</v>
      </c>
      <c r="K35" s="70">
        <f>+I35+J35</f>
        <v>50000</v>
      </c>
      <c r="L35" s="70">
        <f>+H35-K35</f>
        <v>925000</v>
      </c>
      <c r="M35" s="110">
        <v>50000</v>
      </c>
      <c r="N35" s="68">
        <f>+K35-M35</f>
        <v>0</v>
      </c>
    </row>
    <row r="36" spans="2:14" s="63" customFormat="1" ht="15" customHeight="1" x14ac:dyDescent="0.2">
      <c r="B36" s="45" t="s">
        <v>757</v>
      </c>
      <c r="C36" s="45" t="s">
        <v>758</v>
      </c>
      <c r="D36" s="70">
        <f>+'[1]Programa II-Educat,Cult y Depor'!$D$40</f>
        <v>150000</v>
      </c>
      <c r="E36" s="70">
        <v>0</v>
      </c>
      <c r="F36" s="70">
        <v>0</v>
      </c>
      <c r="G36" s="70">
        <v>0</v>
      </c>
      <c r="H36" s="70">
        <f>+D36+E36+F36-G36</f>
        <v>150000</v>
      </c>
      <c r="I36" s="70">
        <v>0</v>
      </c>
      <c r="J36" s="70">
        <v>0</v>
      </c>
      <c r="K36" s="70">
        <f>+I36+J36</f>
        <v>0</v>
      </c>
      <c r="L36" s="70">
        <f>+H36-K36</f>
        <v>150000</v>
      </c>
      <c r="M36" s="110">
        <v>0</v>
      </c>
      <c r="N36" s="68">
        <f>+K36-M36</f>
        <v>0</v>
      </c>
    </row>
    <row r="37" spans="2:14" s="63" customFormat="1" ht="15" customHeight="1" x14ac:dyDescent="0.2">
      <c r="B37" s="65" t="s">
        <v>873</v>
      </c>
      <c r="C37" s="66" t="s">
        <v>874</v>
      </c>
      <c r="D37" s="67">
        <f t="shared" ref="D37:L37" si="11">SUM(D38:D39)</f>
        <v>450000</v>
      </c>
      <c r="E37" s="67">
        <f t="shared" si="11"/>
        <v>0</v>
      </c>
      <c r="F37" s="67">
        <f t="shared" si="11"/>
        <v>0</v>
      </c>
      <c r="G37" s="67">
        <f t="shared" si="11"/>
        <v>0</v>
      </c>
      <c r="H37" s="67">
        <f t="shared" si="11"/>
        <v>450000</v>
      </c>
      <c r="I37" s="67">
        <f t="shared" si="11"/>
        <v>0</v>
      </c>
      <c r="J37" s="67">
        <f t="shared" si="11"/>
        <v>0</v>
      </c>
      <c r="K37" s="67">
        <f t="shared" si="11"/>
        <v>0</v>
      </c>
      <c r="L37" s="67">
        <f t="shared" si="11"/>
        <v>450000</v>
      </c>
      <c r="M37" s="110"/>
    </row>
    <row r="38" spans="2:14" s="63" customFormat="1" ht="15" customHeight="1" x14ac:dyDescent="0.2">
      <c r="B38" s="69" t="s">
        <v>875</v>
      </c>
      <c r="C38" s="45" t="s">
        <v>876</v>
      </c>
      <c r="D38" s="70">
        <f>+'[1]Programa II-Educat,Cult y Depor'!$D$42</f>
        <v>150000</v>
      </c>
      <c r="E38" s="70">
        <v>0</v>
      </c>
      <c r="F38" s="70">
        <v>0</v>
      </c>
      <c r="G38" s="70">
        <v>0</v>
      </c>
      <c r="H38" s="70">
        <f>+D38+E38+F38-G38</f>
        <v>150000</v>
      </c>
      <c r="I38" s="70">
        <v>0</v>
      </c>
      <c r="J38" s="70">
        <v>0</v>
      </c>
      <c r="K38" s="70">
        <f>+I38+J38</f>
        <v>0</v>
      </c>
      <c r="L38" s="70">
        <f>+H38-K38</f>
        <v>150000</v>
      </c>
      <c r="M38" s="110">
        <v>0</v>
      </c>
      <c r="N38" s="68">
        <f>+K38-M38</f>
        <v>0</v>
      </c>
    </row>
    <row r="39" spans="2:14" s="63" customFormat="1" ht="15" customHeight="1" x14ac:dyDescent="0.2">
      <c r="B39" s="69" t="s">
        <v>922</v>
      </c>
      <c r="C39" s="45" t="s">
        <v>923</v>
      </c>
      <c r="D39" s="70">
        <f>+'[1]Programa II-Educat,Cult y Depor'!$D$43</f>
        <v>300000</v>
      </c>
      <c r="E39" s="70">
        <v>0</v>
      </c>
      <c r="F39" s="70">
        <v>0</v>
      </c>
      <c r="G39" s="70">
        <v>0</v>
      </c>
      <c r="H39" s="70">
        <f>+D39+E39+F39-G39</f>
        <v>300000</v>
      </c>
      <c r="I39" s="70">
        <v>0</v>
      </c>
      <c r="J39" s="70">
        <v>0</v>
      </c>
      <c r="K39" s="70">
        <f>+I39+J39</f>
        <v>0</v>
      </c>
      <c r="L39" s="70">
        <f>+H39-K39</f>
        <v>300000</v>
      </c>
      <c r="M39" s="110">
        <v>0</v>
      </c>
      <c r="N39" s="68">
        <f>+K39-M39</f>
        <v>0</v>
      </c>
    </row>
    <row r="40" spans="2:14" s="63" customFormat="1" ht="15" customHeight="1" x14ac:dyDescent="0.2">
      <c r="B40" s="65" t="s">
        <v>763</v>
      </c>
      <c r="C40" s="66" t="s">
        <v>764</v>
      </c>
      <c r="D40" s="67">
        <f t="shared" ref="D40:L40" si="12">SUM(D41:D42)</f>
        <v>380000</v>
      </c>
      <c r="E40" s="67">
        <f t="shared" si="12"/>
        <v>0</v>
      </c>
      <c r="F40" s="67">
        <f t="shared" si="12"/>
        <v>0</v>
      </c>
      <c r="G40" s="67">
        <f t="shared" si="12"/>
        <v>0</v>
      </c>
      <c r="H40" s="67">
        <f t="shared" si="12"/>
        <v>380000</v>
      </c>
      <c r="I40" s="67">
        <f t="shared" si="12"/>
        <v>0</v>
      </c>
      <c r="J40" s="30">
        <f t="shared" si="12"/>
        <v>0</v>
      </c>
      <c r="K40" s="67">
        <f t="shared" si="12"/>
        <v>0</v>
      </c>
      <c r="L40" s="67">
        <f t="shared" si="12"/>
        <v>380000</v>
      </c>
      <c r="M40" s="110"/>
    </row>
    <row r="41" spans="2:14" s="63" customFormat="1" ht="15" customHeight="1" x14ac:dyDescent="0.2">
      <c r="B41" s="69" t="s">
        <v>765</v>
      </c>
      <c r="C41" s="45" t="s">
        <v>766</v>
      </c>
      <c r="D41" s="70">
        <f>+'[1]Programa II-Educat,Cult y Depor'!$D$47</f>
        <v>100000</v>
      </c>
      <c r="E41" s="70">
        <v>0</v>
      </c>
      <c r="F41" s="70">
        <v>0</v>
      </c>
      <c r="G41" s="70">
        <v>0</v>
      </c>
      <c r="H41" s="70">
        <f>+D41+E41+F41-G41</f>
        <v>100000</v>
      </c>
      <c r="I41" s="70">
        <v>0</v>
      </c>
      <c r="J41" s="70">
        <v>0</v>
      </c>
      <c r="K41" s="70">
        <f>+I41+J41</f>
        <v>0</v>
      </c>
      <c r="L41" s="70">
        <f>+H41-K41</f>
        <v>100000</v>
      </c>
      <c r="M41" s="110">
        <v>0</v>
      </c>
      <c r="N41" s="68">
        <f>+K41-M41</f>
        <v>0</v>
      </c>
    </row>
    <row r="42" spans="2:14" s="63" customFormat="1" ht="15" customHeight="1" x14ac:dyDescent="0.2">
      <c r="B42" s="69" t="s">
        <v>881</v>
      </c>
      <c r="C42" s="45" t="s">
        <v>882</v>
      </c>
      <c r="D42" s="70">
        <f>+'[1]Programa II-Educat,Cult y Depor'!$D$48</f>
        <v>280000</v>
      </c>
      <c r="E42" s="70">
        <v>0</v>
      </c>
      <c r="F42" s="70">
        <v>0</v>
      </c>
      <c r="G42" s="70">
        <v>0</v>
      </c>
      <c r="H42" s="70">
        <f>+D42+E42+F42-G42</f>
        <v>280000</v>
      </c>
      <c r="I42" s="70">
        <v>0</v>
      </c>
      <c r="J42" s="70">
        <v>0</v>
      </c>
      <c r="K42" s="70">
        <f>+I42+J42</f>
        <v>0</v>
      </c>
      <c r="L42" s="70">
        <f>+H42-K42</f>
        <v>280000</v>
      </c>
      <c r="M42" s="110">
        <v>0</v>
      </c>
      <c r="N42" s="68">
        <f>+K42-M42</f>
        <v>0</v>
      </c>
    </row>
    <row r="43" spans="2:14" s="63" customFormat="1" ht="15" customHeight="1" x14ac:dyDescent="0.2">
      <c r="B43" s="65" t="s">
        <v>767</v>
      </c>
      <c r="C43" s="66" t="s">
        <v>768</v>
      </c>
      <c r="D43" s="67">
        <f>SUM(D44:D45)</f>
        <v>1130000</v>
      </c>
      <c r="E43" s="67">
        <f t="shared" ref="E43:L43" si="13">SUM(E44:E45)</f>
        <v>0</v>
      </c>
      <c r="F43" s="67">
        <f t="shared" si="13"/>
        <v>0</v>
      </c>
      <c r="G43" s="67">
        <f t="shared" si="13"/>
        <v>0</v>
      </c>
      <c r="H43" s="67">
        <f t="shared" si="13"/>
        <v>1130000</v>
      </c>
      <c r="I43" s="67">
        <f t="shared" si="13"/>
        <v>0</v>
      </c>
      <c r="J43" s="67">
        <f t="shared" si="13"/>
        <v>70837</v>
      </c>
      <c r="K43" s="67">
        <f t="shared" si="13"/>
        <v>70837</v>
      </c>
      <c r="L43" s="67">
        <f t="shared" si="13"/>
        <v>1059163</v>
      </c>
      <c r="M43" s="110"/>
    </row>
    <row r="44" spans="2:14" s="63" customFormat="1" ht="15" customHeight="1" x14ac:dyDescent="0.2">
      <c r="B44" s="45" t="s">
        <v>883</v>
      </c>
      <c r="C44" s="45" t="s">
        <v>931</v>
      </c>
      <c r="D44" s="70">
        <f>+'[1]Programa II-Educat,Cult y Depor'!$D$50</f>
        <v>930000</v>
      </c>
      <c r="E44" s="70">
        <v>0</v>
      </c>
      <c r="F44" s="70">
        <v>0</v>
      </c>
      <c r="G44" s="70">
        <v>0</v>
      </c>
      <c r="H44" s="70">
        <f>+D44+E44+F44-G44</f>
        <v>930000</v>
      </c>
      <c r="I44" s="70">
        <v>0</v>
      </c>
      <c r="J44" s="70">
        <v>0</v>
      </c>
      <c r="K44" s="70">
        <f t="shared" ref="K44:K50" si="14">+I44+J44</f>
        <v>0</v>
      </c>
      <c r="L44" s="70">
        <f t="shared" ref="L44:L50" si="15">+H44-K44</f>
        <v>930000</v>
      </c>
      <c r="M44" s="110">
        <v>0</v>
      </c>
      <c r="N44" s="68">
        <f>+K44-M44</f>
        <v>0</v>
      </c>
    </row>
    <row r="45" spans="2:14" s="63" customFormat="1" ht="15" customHeight="1" x14ac:dyDescent="0.2">
      <c r="B45" s="45" t="s">
        <v>993</v>
      </c>
      <c r="C45" s="45" t="s">
        <v>994</v>
      </c>
      <c r="D45" s="70">
        <f>+'[1]Programa II-Educat,Cult y Depor'!$D$52</f>
        <v>200000</v>
      </c>
      <c r="E45" s="70">
        <v>0</v>
      </c>
      <c r="F45" s="70">
        <v>0</v>
      </c>
      <c r="G45" s="70">
        <v>0</v>
      </c>
      <c r="H45" s="70">
        <f>+D45+E45+F45-G45</f>
        <v>200000</v>
      </c>
      <c r="I45" s="70">
        <v>0</v>
      </c>
      <c r="J45" s="70">
        <f>+'[9]I TRIM 2020'!$E$788</f>
        <v>70837</v>
      </c>
      <c r="K45" s="70">
        <f t="shared" si="14"/>
        <v>70837</v>
      </c>
      <c r="L45" s="70">
        <f t="shared" si="15"/>
        <v>129163</v>
      </c>
      <c r="M45" s="110">
        <v>70837</v>
      </c>
      <c r="N45" s="68">
        <f>+K45-M45</f>
        <v>0</v>
      </c>
    </row>
    <row r="46" spans="2:14" ht="15" hidden="1" customHeight="1" x14ac:dyDescent="0.2">
      <c r="B46" s="15" t="s">
        <v>773</v>
      </c>
      <c r="C46" s="16" t="s">
        <v>774</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c r="M46" s="14"/>
    </row>
    <row r="47" spans="2:14" ht="15" hidden="1" customHeight="1" x14ac:dyDescent="0.2">
      <c r="B47" s="18" t="s">
        <v>775</v>
      </c>
      <c r="C47" s="19" t="s">
        <v>776</v>
      </c>
      <c r="D47" s="20">
        <v>0</v>
      </c>
      <c r="E47" s="20">
        <v>0</v>
      </c>
      <c r="F47" s="20">
        <v>0</v>
      </c>
      <c r="G47" s="20">
        <v>0</v>
      </c>
      <c r="H47" s="20">
        <f>+D47+E47+F47-G47</f>
        <v>0</v>
      </c>
      <c r="I47" s="20">
        <v>0</v>
      </c>
      <c r="J47" s="20">
        <v>0</v>
      </c>
      <c r="K47" s="20">
        <f t="shared" si="14"/>
        <v>0</v>
      </c>
      <c r="L47" s="20">
        <f t="shared" si="15"/>
        <v>0</v>
      </c>
      <c r="M47" s="14"/>
    </row>
    <row r="48" spans="2:14" ht="15" hidden="1" customHeight="1" x14ac:dyDescent="0.2">
      <c r="B48" s="15" t="s">
        <v>777</v>
      </c>
      <c r="C48" s="16" t="s">
        <v>778</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c r="M48" s="14"/>
    </row>
    <row r="49" spans="2:14" ht="15" hidden="1" customHeight="1" x14ac:dyDescent="0.2">
      <c r="B49" s="18" t="s">
        <v>779</v>
      </c>
      <c r="C49" s="19" t="s">
        <v>780</v>
      </c>
      <c r="D49" s="20">
        <v>0</v>
      </c>
      <c r="E49" s="20">
        <v>0</v>
      </c>
      <c r="F49" s="20">
        <v>0</v>
      </c>
      <c r="G49" s="20">
        <v>0</v>
      </c>
      <c r="H49" s="20">
        <f>+D49+E49+F49-G49</f>
        <v>0</v>
      </c>
      <c r="I49" s="20">
        <v>0</v>
      </c>
      <c r="J49" s="20">
        <v>0</v>
      </c>
      <c r="K49" s="20">
        <f t="shared" si="14"/>
        <v>0</v>
      </c>
      <c r="L49" s="20">
        <f t="shared" si="15"/>
        <v>0</v>
      </c>
      <c r="M49" s="14"/>
    </row>
    <row r="50" spans="2:14" ht="15" hidden="1" customHeight="1" x14ac:dyDescent="0.2">
      <c r="B50" s="18" t="s">
        <v>781</v>
      </c>
      <c r="C50" s="19" t="s">
        <v>782</v>
      </c>
      <c r="D50" s="20">
        <v>0</v>
      </c>
      <c r="E50" s="20">
        <v>0</v>
      </c>
      <c r="F50" s="20">
        <v>0</v>
      </c>
      <c r="G50" s="20">
        <v>0</v>
      </c>
      <c r="H50" s="20">
        <f>+D50+E50+F50-G50</f>
        <v>0</v>
      </c>
      <c r="I50" s="20">
        <v>0</v>
      </c>
      <c r="J50" s="20">
        <v>0</v>
      </c>
      <c r="K50" s="20">
        <f t="shared" si="14"/>
        <v>0</v>
      </c>
      <c r="L50" s="20">
        <f t="shared" si="15"/>
        <v>0</v>
      </c>
      <c r="M50" s="14"/>
    </row>
    <row r="51" spans="2:14" s="63" customFormat="1" ht="15" customHeight="1" x14ac:dyDescent="0.2">
      <c r="B51" s="65" t="s">
        <v>783</v>
      </c>
      <c r="C51" s="66" t="s">
        <v>784</v>
      </c>
      <c r="D51" s="67">
        <f t="shared" ref="D51:L51" si="18">+D52+D56+D62+D65</f>
        <v>805553</v>
      </c>
      <c r="E51" s="67">
        <f t="shared" si="18"/>
        <v>0</v>
      </c>
      <c r="F51" s="67">
        <f t="shared" si="18"/>
        <v>0</v>
      </c>
      <c r="G51" s="67">
        <f t="shared" si="18"/>
        <v>0</v>
      </c>
      <c r="H51" s="67">
        <f t="shared" si="18"/>
        <v>805553</v>
      </c>
      <c r="I51" s="67">
        <f t="shared" si="18"/>
        <v>0</v>
      </c>
      <c r="J51" s="30">
        <f t="shared" si="18"/>
        <v>0</v>
      </c>
      <c r="K51" s="67">
        <f t="shared" si="18"/>
        <v>0</v>
      </c>
      <c r="L51" s="67">
        <f t="shared" si="18"/>
        <v>805553</v>
      </c>
      <c r="M51" s="110"/>
    </row>
    <row r="52" spans="2:14" s="63" customFormat="1" ht="15" customHeight="1" x14ac:dyDescent="0.2">
      <c r="B52" s="65" t="s">
        <v>785</v>
      </c>
      <c r="C52" s="66" t="s">
        <v>786</v>
      </c>
      <c r="D52" s="67">
        <f>SUM(D53:D55)</f>
        <v>215000</v>
      </c>
      <c r="E52" s="67">
        <f t="shared" ref="E52:L52" si="19">SUM(E53:E55)</f>
        <v>0</v>
      </c>
      <c r="F52" s="67">
        <f t="shared" si="19"/>
        <v>0</v>
      </c>
      <c r="G52" s="67">
        <f t="shared" si="19"/>
        <v>0</v>
      </c>
      <c r="H52" s="67">
        <f t="shared" si="19"/>
        <v>215000</v>
      </c>
      <c r="I52" s="67">
        <f t="shared" si="19"/>
        <v>0</v>
      </c>
      <c r="J52" s="67">
        <f t="shared" si="19"/>
        <v>0</v>
      </c>
      <c r="K52" s="67">
        <f t="shared" si="19"/>
        <v>0</v>
      </c>
      <c r="L52" s="67">
        <f t="shared" si="19"/>
        <v>215000</v>
      </c>
      <c r="M52" s="110"/>
    </row>
    <row r="53" spans="2:14" s="63" customFormat="1" ht="15" customHeight="1" x14ac:dyDescent="0.2">
      <c r="B53" s="69" t="s">
        <v>787</v>
      </c>
      <c r="C53" s="45" t="s">
        <v>788</v>
      </c>
      <c r="D53" s="70">
        <f>+'[1]Programa II-Educat,Cult y Depor'!$D$60</f>
        <v>40000</v>
      </c>
      <c r="E53" s="70">
        <v>0</v>
      </c>
      <c r="F53" s="70">
        <v>0</v>
      </c>
      <c r="G53" s="70">
        <v>0</v>
      </c>
      <c r="H53" s="70">
        <f>+D53+E53+F53-G53</f>
        <v>40000</v>
      </c>
      <c r="I53" s="70">
        <v>0</v>
      </c>
      <c r="J53" s="70">
        <v>0</v>
      </c>
      <c r="K53" s="70">
        <f>+I53+J53</f>
        <v>0</v>
      </c>
      <c r="L53" s="70">
        <f>+H53-K53</f>
        <v>40000</v>
      </c>
      <c r="M53" s="110">
        <v>0</v>
      </c>
      <c r="N53" s="68">
        <f>+K53-M53</f>
        <v>0</v>
      </c>
    </row>
    <row r="54" spans="2:14" s="63" customFormat="1" ht="15" customHeight="1" x14ac:dyDescent="0.2">
      <c r="B54" s="45" t="s">
        <v>789</v>
      </c>
      <c r="C54" s="45" t="s">
        <v>790</v>
      </c>
      <c r="D54" s="70">
        <f>+'[1]Programa II-Educat,Cult y Depor'!$D$61</f>
        <v>75000</v>
      </c>
      <c r="E54" s="70">
        <v>0</v>
      </c>
      <c r="F54" s="70">
        <v>0</v>
      </c>
      <c r="G54" s="70">
        <v>0</v>
      </c>
      <c r="H54" s="70">
        <f>+D54+E54+F54-G54</f>
        <v>75000</v>
      </c>
      <c r="I54" s="70">
        <v>0</v>
      </c>
      <c r="J54" s="70">
        <v>0</v>
      </c>
      <c r="K54" s="70">
        <f>+I54+J54</f>
        <v>0</v>
      </c>
      <c r="L54" s="70">
        <f>+H54-K54</f>
        <v>75000</v>
      </c>
      <c r="M54" s="110">
        <v>0</v>
      </c>
      <c r="N54" s="68">
        <f>+K54-M54</f>
        <v>0</v>
      </c>
    </row>
    <row r="55" spans="2:14" s="63" customFormat="1" ht="15" customHeight="1" x14ac:dyDescent="0.2">
      <c r="B55" s="45" t="s">
        <v>791</v>
      </c>
      <c r="C55" s="45" t="s">
        <v>792</v>
      </c>
      <c r="D55" s="70">
        <f>+'[1]Programa II-Educat,Cult y Depor'!$D$62</f>
        <v>100000</v>
      </c>
      <c r="E55" s="70">
        <v>0</v>
      </c>
      <c r="F55" s="70">
        <v>0</v>
      </c>
      <c r="G55" s="70">
        <v>0</v>
      </c>
      <c r="H55" s="70">
        <f>+D55+E55+F55-G55</f>
        <v>100000</v>
      </c>
      <c r="I55" s="70">
        <v>0</v>
      </c>
      <c r="J55" s="70">
        <v>0</v>
      </c>
      <c r="K55" s="70">
        <f>+I55+J55</f>
        <v>0</v>
      </c>
      <c r="L55" s="70">
        <f>+H55-K55</f>
        <v>100000</v>
      </c>
      <c r="M55" s="110">
        <v>0</v>
      </c>
      <c r="N55" s="68">
        <f>+K55-M55</f>
        <v>0</v>
      </c>
    </row>
    <row r="56" spans="2:14" s="63" customFormat="1" ht="15" customHeight="1" x14ac:dyDescent="0.2">
      <c r="B56" s="73" t="s">
        <v>793</v>
      </c>
      <c r="C56" s="66" t="s">
        <v>794</v>
      </c>
      <c r="D56" s="67">
        <f>SUM(D57:D61)</f>
        <v>325000</v>
      </c>
      <c r="E56" s="67">
        <f t="shared" ref="E56:L56" si="20">SUM(E57:E61)</f>
        <v>0</v>
      </c>
      <c r="F56" s="67">
        <f t="shared" si="20"/>
        <v>0</v>
      </c>
      <c r="G56" s="67">
        <f t="shared" si="20"/>
        <v>0</v>
      </c>
      <c r="H56" s="67">
        <f t="shared" si="20"/>
        <v>325000</v>
      </c>
      <c r="I56" s="67">
        <f t="shared" si="20"/>
        <v>0</v>
      </c>
      <c r="J56" s="67">
        <f t="shared" si="20"/>
        <v>0</v>
      </c>
      <c r="K56" s="67">
        <f t="shared" si="20"/>
        <v>0</v>
      </c>
      <c r="L56" s="67">
        <f t="shared" si="20"/>
        <v>325000</v>
      </c>
      <c r="M56" s="110"/>
    </row>
    <row r="57" spans="2:14" ht="15" hidden="1" customHeight="1" x14ac:dyDescent="0.2">
      <c r="B57" s="22" t="s">
        <v>795</v>
      </c>
      <c r="C57" s="19" t="s">
        <v>796</v>
      </c>
      <c r="D57" s="20">
        <v>0</v>
      </c>
      <c r="E57" s="20">
        <v>0</v>
      </c>
      <c r="F57" s="20">
        <v>0</v>
      </c>
      <c r="G57" s="20">
        <v>0</v>
      </c>
      <c r="H57" s="20">
        <f>+D57+E57+F57-G57</f>
        <v>0</v>
      </c>
      <c r="I57" s="20">
        <v>0</v>
      </c>
      <c r="J57" s="20">
        <v>0</v>
      </c>
      <c r="K57" s="20">
        <f t="shared" ref="K57:K64" si="21">+I57+J57</f>
        <v>0</v>
      </c>
      <c r="L57" s="20">
        <f t="shared" ref="L57:L64" si="22">+H57-K57</f>
        <v>0</v>
      </c>
      <c r="M57" s="14"/>
    </row>
    <row r="58" spans="2:14" s="63" customFormat="1" ht="15" customHeight="1" x14ac:dyDescent="0.2">
      <c r="B58" s="74" t="s">
        <v>797</v>
      </c>
      <c r="C58" s="45" t="s">
        <v>798</v>
      </c>
      <c r="D58" s="70">
        <f>+'[1]Programa II-Educat,Cult y Depor'!$D$65</f>
        <v>125000</v>
      </c>
      <c r="E58" s="70">
        <v>0</v>
      </c>
      <c r="F58" s="70">
        <v>0</v>
      </c>
      <c r="G58" s="70">
        <v>0</v>
      </c>
      <c r="H58" s="70">
        <f>+D58+E58+F58-G58</f>
        <v>125000</v>
      </c>
      <c r="I58" s="70">
        <v>0</v>
      </c>
      <c r="J58" s="70">
        <v>0</v>
      </c>
      <c r="K58" s="70">
        <f t="shared" si="21"/>
        <v>0</v>
      </c>
      <c r="L58" s="70">
        <f t="shared" si="22"/>
        <v>125000</v>
      </c>
      <c r="M58" s="110">
        <v>0</v>
      </c>
      <c r="N58" s="68">
        <f>+K58-M58</f>
        <v>0</v>
      </c>
    </row>
    <row r="59" spans="2:14" s="63" customFormat="1" ht="15" customHeight="1" x14ac:dyDescent="0.2">
      <c r="B59" s="74" t="s">
        <v>799</v>
      </c>
      <c r="C59" s="45" t="s">
        <v>800</v>
      </c>
      <c r="D59" s="70">
        <f>+'[1]Programa II-Educat,Cult y Depor'!$D$66</f>
        <v>200000</v>
      </c>
      <c r="E59" s="70">
        <v>0</v>
      </c>
      <c r="F59" s="70">
        <v>0</v>
      </c>
      <c r="G59" s="70">
        <v>0</v>
      </c>
      <c r="H59" s="70">
        <f>+D59+E59+F59-G59</f>
        <v>200000</v>
      </c>
      <c r="I59" s="70">
        <v>0</v>
      </c>
      <c r="J59" s="70">
        <v>0</v>
      </c>
      <c r="K59" s="70">
        <f t="shared" si="21"/>
        <v>0</v>
      </c>
      <c r="L59" s="70">
        <f t="shared" si="22"/>
        <v>200000</v>
      </c>
      <c r="M59" s="110">
        <v>0</v>
      </c>
      <c r="N59" s="68">
        <f>+K59-M59</f>
        <v>0</v>
      </c>
    </row>
    <row r="60" spans="2:14" ht="15" hidden="1" customHeight="1" x14ac:dyDescent="0.2">
      <c r="B60" s="22" t="s">
        <v>801</v>
      </c>
      <c r="C60" s="19" t="s">
        <v>802</v>
      </c>
      <c r="D60" s="20">
        <v>0</v>
      </c>
      <c r="E60" s="20">
        <v>0</v>
      </c>
      <c r="F60" s="20">
        <v>0</v>
      </c>
      <c r="G60" s="20">
        <v>0</v>
      </c>
      <c r="H60" s="20">
        <f>+D60+E60+F60-G60</f>
        <v>0</v>
      </c>
      <c r="I60" s="20">
        <v>0</v>
      </c>
      <c r="J60" s="20">
        <v>0</v>
      </c>
      <c r="K60" s="20">
        <f t="shared" si="21"/>
        <v>0</v>
      </c>
      <c r="L60" s="20">
        <f t="shared" si="22"/>
        <v>0</v>
      </c>
      <c r="M60" s="14"/>
    </row>
    <row r="61" spans="2:14" ht="15" hidden="1" customHeight="1" x14ac:dyDescent="0.2">
      <c r="B61" s="22" t="s">
        <v>803</v>
      </c>
      <c r="C61" s="19" t="s">
        <v>804</v>
      </c>
      <c r="D61" s="20">
        <v>0</v>
      </c>
      <c r="E61" s="20">
        <v>0</v>
      </c>
      <c r="F61" s="20">
        <v>0</v>
      </c>
      <c r="G61" s="20">
        <v>0</v>
      </c>
      <c r="H61" s="20">
        <f>+D61+E61+F61-G61</f>
        <v>0</v>
      </c>
      <c r="I61" s="20">
        <v>0</v>
      </c>
      <c r="J61" s="20">
        <v>0</v>
      </c>
      <c r="K61" s="20">
        <f t="shared" si="21"/>
        <v>0</v>
      </c>
      <c r="L61" s="20">
        <f t="shared" si="22"/>
        <v>0</v>
      </c>
      <c r="M61" s="14"/>
    </row>
    <row r="62" spans="2:14" ht="15" hidden="1" customHeight="1" x14ac:dyDescent="0.2">
      <c r="B62" s="21" t="s">
        <v>805</v>
      </c>
      <c r="C62" s="16" t="s">
        <v>806</v>
      </c>
      <c r="D62" s="17">
        <f>SUM(D63:D64)</f>
        <v>0</v>
      </c>
      <c r="E62" s="17">
        <f t="shared" ref="E62:J62" si="23">SUM(E63:E64)</f>
        <v>0</v>
      </c>
      <c r="F62" s="17">
        <f t="shared" si="23"/>
        <v>0</v>
      </c>
      <c r="G62" s="17">
        <f t="shared" si="23"/>
        <v>0</v>
      </c>
      <c r="H62" s="17">
        <f t="shared" si="23"/>
        <v>0</v>
      </c>
      <c r="I62" s="17">
        <f t="shared" si="23"/>
        <v>0</v>
      </c>
      <c r="J62" s="17">
        <f t="shared" si="23"/>
        <v>0</v>
      </c>
      <c r="K62" s="20">
        <f t="shared" si="21"/>
        <v>0</v>
      </c>
      <c r="L62" s="20">
        <f t="shared" si="22"/>
        <v>0</v>
      </c>
      <c r="M62" s="14"/>
    </row>
    <row r="63" spans="2:14" ht="15" hidden="1" customHeight="1" x14ac:dyDescent="0.2">
      <c r="B63" s="22" t="s">
        <v>807</v>
      </c>
      <c r="C63" s="19" t="s">
        <v>808</v>
      </c>
      <c r="D63" s="20">
        <v>0</v>
      </c>
      <c r="E63" s="20">
        <v>0</v>
      </c>
      <c r="F63" s="20">
        <v>0</v>
      </c>
      <c r="G63" s="20">
        <v>0</v>
      </c>
      <c r="H63" s="20">
        <f>+D63+E63+F63-G63</f>
        <v>0</v>
      </c>
      <c r="I63" s="20">
        <v>0</v>
      </c>
      <c r="J63" s="20">
        <v>0</v>
      </c>
      <c r="K63" s="20">
        <f t="shared" si="21"/>
        <v>0</v>
      </c>
      <c r="L63" s="20">
        <f t="shared" si="22"/>
        <v>0</v>
      </c>
      <c r="M63" s="14"/>
    </row>
    <row r="64" spans="2:14" ht="15" hidden="1" customHeight="1" x14ac:dyDescent="0.2">
      <c r="B64" s="22" t="s">
        <v>809</v>
      </c>
      <c r="C64" s="19" t="s">
        <v>810</v>
      </c>
      <c r="D64" s="20">
        <v>0</v>
      </c>
      <c r="E64" s="20">
        <v>0</v>
      </c>
      <c r="F64" s="20">
        <v>0</v>
      </c>
      <c r="G64" s="20">
        <v>0</v>
      </c>
      <c r="H64" s="20">
        <f>+D64+E64+F64-G64</f>
        <v>0</v>
      </c>
      <c r="I64" s="20">
        <v>0</v>
      </c>
      <c r="J64" s="20">
        <v>0</v>
      </c>
      <c r="K64" s="20">
        <f t="shared" si="21"/>
        <v>0</v>
      </c>
      <c r="L64" s="20">
        <f t="shared" si="22"/>
        <v>0</v>
      </c>
      <c r="M64" s="14"/>
    </row>
    <row r="65" spans="2:14" s="63" customFormat="1" ht="15" customHeight="1" x14ac:dyDescent="0.2">
      <c r="B65" s="73" t="s">
        <v>811</v>
      </c>
      <c r="C65" s="66" t="s">
        <v>812</v>
      </c>
      <c r="D65" s="67">
        <f>SUM(D66:D71)</f>
        <v>265553</v>
      </c>
      <c r="E65" s="67">
        <f t="shared" ref="E65:L65" si="24">SUM(E66:E71)</f>
        <v>0</v>
      </c>
      <c r="F65" s="67">
        <f t="shared" si="24"/>
        <v>0</v>
      </c>
      <c r="G65" s="67">
        <f t="shared" si="24"/>
        <v>0</v>
      </c>
      <c r="H65" s="67">
        <f t="shared" si="24"/>
        <v>265553</v>
      </c>
      <c r="I65" s="67">
        <f t="shared" si="24"/>
        <v>0</v>
      </c>
      <c r="J65" s="67">
        <f t="shared" si="24"/>
        <v>0</v>
      </c>
      <c r="K65" s="67">
        <f t="shared" si="24"/>
        <v>0</v>
      </c>
      <c r="L65" s="67">
        <f t="shared" si="24"/>
        <v>265553</v>
      </c>
      <c r="M65" s="110"/>
    </row>
    <row r="66" spans="2:14" s="63" customFormat="1" ht="15" customHeight="1" x14ac:dyDescent="0.2">
      <c r="B66" s="75" t="s">
        <v>813</v>
      </c>
      <c r="C66" s="45" t="s">
        <v>814</v>
      </c>
      <c r="D66" s="70">
        <f>+'[1]Programa II-Educat,Cult y Depor'!$D$73</f>
        <v>50000</v>
      </c>
      <c r="E66" s="70">
        <v>0</v>
      </c>
      <c r="F66" s="70">
        <v>0</v>
      </c>
      <c r="G66" s="70">
        <v>0</v>
      </c>
      <c r="H66" s="70">
        <f t="shared" ref="H66:H71" si="25">+D66+E66+F66-G66</f>
        <v>50000</v>
      </c>
      <c r="I66" s="70">
        <v>0</v>
      </c>
      <c r="J66" s="70">
        <v>0</v>
      </c>
      <c r="K66" s="70">
        <f t="shared" ref="K66:K71" si="26">+I66+J66</f>
        <v>0</v>
      </c>
      <c r="L66" s="70">
        <f t="shared" ref="L66:L71" si="27">+H66-K66</f>
        <v>50000</v>
      </c>
      <c r="M66" s="110">
        <v>0</v>
      </c>
      <c r="N66" s="68">
        <f>+K66-M66</f>
        <v>0</v>
      </c>
    </row>
    <row r="67" spans="2:14" s="63" customFormat="1" ht="15" customHeight="1" x14ac:dyDescent="0.2">
      <c r="B67" s="75" t="s">
        <v>815</v>
      </c>
      <c r="C67" s="45" t="s">
        <v>816</v>
      </c>
      <c r="D67" s="70">
        <f>+'[1]Programa II-Educat,Cult y Depor'!$D$74</f>
        <v>25000</v>
      </c>
      <c r="E67" s="70">
        <v>0</v>
      </c>
      <c r="F67" s="70">
        <v>0</v>
      </c>
      <c r="G67" s="70">
        <v>0</v>
      </c>
      <c r="H67" s="70">
        <f t="shared" si="25"/>
        <v>25000</v>
      </c>
      <c r="I67" s="70">
        <v>0</v>
      </c>
      <c r="J67" s="70">
        <v>0</v>
      </c>
      <c r="K67" s="70">
        <f t="shared" si="26"/>
        <v>0</v>
      </c>
      <c r="L67" s="70">
        <f t="shared" si="27"/>
        <v>25000</v>
      </c>
      <c r="M67" s="110">
        <v>0</v>
      </c>
      <c r="N67" s="68">
        <f>+K67-M67</f>
        <v>0</v>
      </c>
    </row>
    <row r="68" spans="2:14" s="63" customFormat="1" ht="15" customHeight="1" x14ac:dyDescent="0.2">
      <c r="B68" s="76" t="s">
        <v>817</v>
      </c>
      <c r="C68" s="77" t="s">
        <v>818</v>
      </c>
      <c r="D68" s="72">
        <f>+'[1]Programa II-Educat,Cult y Depor'!$D$75</f>
        <v>50000</v>
      </c>
      <c r="E68" s="72">
        <f>+'[26]Programa II-Servicios Comunales'!$F$72-50000</f>
        <v>0</v>
      </c>
      <c r="F68" s="72">
        <v>0</v>
      </c>
      <c r="G68" s="72">
        <v>0</v>
      </c>
      <c r="H68" s="72">
        <f t="shared" si="25"/>
        <v>50000</v>
      </c>
      <c r="I68" s="70">
        <v>0</v>
      </c>
      <c r="J68" s="70">
        <v>0</v>
      </c>
      <c r="K68" s="70">
        <f t="shared" si="26"/>
        <v>0</v>
      </c>
      <c r="L68" s="70">
        <f t="shared" si="27"/>
        <v>50000</v>
      </c>
      <c r="M68" s="110">
        <v>0</v>
      </c>
      <c r="N68" s="68">
        <f>+K68-M68</f>
        <v>0</v>
      </c>
    </row>
    <row r="69" spans="2:14" s="63" customFormat="1" ht="15" hidden="1" customHeight="1" x14ac:dyDescent="0.2">
      <c r="B69" s="75" t="s">
        <v>819</v>
      </c>
      <c r="C69" s="45" t="s">
        <v>820</v>
      </c>
      <c r="D69" s="70">
        <v>0</v>
      </c>
      <c r="E69" s="70">
        <v>0</v>
      </c>
      <c r="F69" s="70">
        <v>0</v>
      </c>
      <c r="G69" s="70">
        <v>0</v>
      </c>
      <c r="H69" s="71">
        <f t="shared" si="25"/>
        <v>0</v>
      </c>
      <c r="I69" s="70">
        <v>0</v>
      </c>
      <c r="J69" s="70">
        <v>0</v>
      </c>
      <c r="K69" s="70">
        <f>+I69+J69</f>
        <v>0</v>
      </c>
      <c r="L69" s="70">
        <f t="shared" si="27"/>
        <v>0</v>
      </c>
    </row>
    <row r="70" spans="2:14" s="63" customFormat="1" ht="15" customHeight="1" x14ac:dyDescent="0.2">
      <c r="B70" s="75" t="s">
        <v>995</v>
      </c>
      <c r="C70" s="45" t="s">
        <v>996</v>
      </c>
      <c r="D70" s="70">
        <f>+'[1]Programa II-Educat,Cult y Depor'!$D$77</f>
        <v>30000</v>
      </c>
      <c r="E70" s="70">
        <v>0</v>
      </c>
      <c r="F70" s="70">
        <v>0</v>
      </c>
      <c r="G70" s="70">
        <v>0</v>
      </c>
      <c r="H70" s="70">
        <f t="shared" si="25"/>
        <v>30000</v>
      </c>
      <c r="I70" s="70">
        <v>0</v>
      </c>
      <c r="J70" s="70">
        <v>0</v>
      </c>
      <c r="K70" s="70">
        <f t="shared" si="26"/>
        <v>0</v>
      </c>
      <c r="L70" s="70">
        <f t="shared" si="27"/>
        <v>30000</v>
      </c>
      <c r="M70" s="110">
        <v>0</v>
      </c>
      <c r="N70" s="68">
        <f>+K70-M70</f>
        <v>0</v>
      </c>
    </row>
    <row r="71" spans="2:14" s="63" customFormat="1" ht="15" customHeight="1" x14ac:dyDescent="0.2">
      <c r="B71" s="75" t="s">
        <v>823</v>
      </c>
      <c r="C71" s="45" t="s">
        <v>824</v>
      </c>
      <c r="D71" s="70">
        <f>+'[1]Programa II-Educat,Cult y Depor'!$D$78</f>
        <v>110553</v>
      </c>
      <c r="E71" s="70">
        <v>0</v>
      </c>
      <c r="F71" s="70">
        <v>0</v>
      </c>
      <c r="G71" s="70">
        <v>0</v>
      </c>
      <c r="H71" s="70">
        <f t="shared" si="25"/>
        <v>110553</v>
      </c>
      <c r="I71" s="70">
        <v>0</v>
      </c>
      <c r="J71" s="70">
        <v>0</v>
      </c>
      <c r="K71" s="70">
        <f t="shared" si="26"/>
        <v>0</v>
      </c>
      <c r="L71" s="70">
        <f t="shared" si="27"/>
        <v>110553</v>
      </c>
      <c r="M71" s="110">
        <v>0</v>
      </c>
      <c r="N71" s="68">
        <f>+K71-M71</f>
        <v>0</v>
      </c>
    </row>
    <row r="72" spans="2:14" s="63" customFormat="1" ht="15" hidden="1" customHeight="1" x14ac:dyDescent="0.2">
      <c r="B72" s="73" t="s">
        <v>825</v>
      </c>
      <c r="C72" s="66" t="s">
        <v>826</v>
      </c>
      <c r="D72" s="67">
        <f t="shared" ref="D72:L72" si="28">+D73</f>
        <v>0</v>
      </c>
      <c r="E72" s="67">
        <f t="shared" si="28"/>
        <v>0</v>
      </c>
      <c r="F72" s="67">
        <f t="shared" si="28"/>
        <v>0</v>
      </c>
      <c r="G72" s="67">
        <f t="shared" si="28"/>
        <v>0</v>
      </c>
      <c r="H72" s="67">
        <f t="shared" si="28"/>
        <v>0</v>
      </c>
      <c r="I72" s="67">
        <f t="shared" si="28"/>
        <v>0</v>
      </c>
      <c r="J72" s="67">
        <f t="shared" si="28"/>
        <v>0</v>
      </c>
      <c r="K72" s="67">
        <f t="shared" si="28"/>
        <v>0</v>
      </c>
      <c r="L72" s="67">
        <f t="shared" si="28"/>
        <v>0</v>
      </c>
      <c r="M72" s="110"/>
    </row>
    <row r="73" spans="2:14" s="63" customFormat="1" ht="15" hidden="1" customHeight="1" x14ac:dyDescent="0.2">
      <c r="B73" s="73" t="s">
        <v>884</v>
      </c>
      <c r="C73" s="66" t="s">
        <v>885</v>
      </c>
      <c r="D73" s="67">
        <f t="shared" ref="D73:L73" si="29">SUM(D74:D74)</f>
        <v>0</v>
      </c>
      <c r="E73" s="67">
        <f t="shared" si="29"/>
        <v>0</v>
      </c>
      <c r="F73" s="67">
        <f t="shared" si="29"/>
        <v>0</v>
      </c>
      <c r="G73" s="67">
        <f t="shared" si="29"/>
        <v>0</v>
      </c>
      <c r="H73" s="67">
        <f t="shared" si="29"/>
        <v>0</v>
      </c>
      <c r="I73" s="67">
        <f t="shared" si="29"/>
        <v>0</v>
      </c>
      <c r="J73" s="67">
        <f t="shared" si="29"/>
        <v>0</v>
      </c>
      <c r="K73" s="67">
        <f t="shared" si="29"/>
        <v>0</v>
      </c>
      <c r="L73" s="67">
        <f t="shared" si="29"/>
        <v>0</v>
      </c>
      <c r="M73" s="110"/>
    </row>
    <row r="74" spans="2:14" s="63" customFormat="1" ht="15" hidden="1" customHeight="1" x14ac:dyDescent="0.2">
      <c r="B74" s="75" t="s">
        <v>909</v>
      </c>
      <c r="C74" s="45" t="s">
        <v>1002</v>
      </c>
      <c r="D74" s="70">
        <v>0</v>
      </c>
      <c r="E74" s="70">
        <v>0</v>
      </c>
      <c r="F74" s="70">
        <v>0</v>
      </c>
      <c r="G74" s="70">
        <v>0</v>
      </c>
      <c r="H74" s="70">
        <f>+D74+E74+F74-G74</f>
        <v>0</v>
      </c>
      <c r="I74" s="70">
        <v>0</v>
      </c>
      <c r="J74" s="71">
        <v>0</v>
      </c>
      <c r="K74" s="70">
        <f>+I74+J74</f>
        <v>0</v>
      </c>
      <c r="L74" s="70">
        <f>+H74-K74</f>
        <v>0</v>
      </c>
      <c r="M74" s="110">
        <v>13782200</v>
      </c>
      <c r="N74" s="68">
        <f>+K74-M74</f>
        <v>-13782200</v>
      </c>
    </row>
    <row r="75" spans="2:14" s="63" customFormat="1" ht="15" hidden="1" customHeight="1" x14ac:dyDescent="0.2">
      <c r="B75" s="65" t="s">
        <v>835</v>
      </c>
      <c r="C75" s="66" t="s">
        <v>480</v>
      </c>
      <c r="D75" s="67">
        <f t="shared" ref="D75:L75" si="30">+D76+D89</f>
        <v>0</v>
      </c>
      <c r="E75" s="67">
        <f t="shared" si="30"/>
        <v>0</v>
      </c>
      <c r="F75" s="67">
        <f t="shared" si="30"/>
        <v>0</v>
      </c>
      <c r="G75" s="67">
        <f t="shared" si="30"/>
        <v>0</v>
      </c>
      <c r="H75" s="67">
        <f t="shared" si="30"/>
        <v>0</v>
      </c>
      <c r="I75" s="67">
        <f t="shared" si="30"/>
        <v>0</v>
      </c>
      <c r="J75" s="67">
        <f t="shared" si="30"/>
        <v>0</v>
      </c>
      <c r="K75" s="67">
        <f t="shared" si="30"/>
        <v>0</v>
      </c>
      <c r="L75" s="67">
        <f t="shared" si="30"/>
        <v>0</v>
      </c>
      <c r="M75" s="110"/>
    </row>
    <row r="76" spans="2:14" ht="15" hidden="1" customHeight="1" x14ac:dyDescent="0.2">
      <c r="B76" s="15" t="s">
        <v>836</v>
      </c>
      <c r="C76" s="16" t="s">
        <v>837</v>
      </c>
      <c r="D76" s="17">
        <f t="shared" ref="D76:L76" si="31">+D77+D81+D86</f>
        <v>0</v>
      </c>
      <c r="E76" s="17">
        <f t="shared" si="31"/>
        <v>0</v>
      </c>
      <c r="F76" s="17">
        <f t="shared" si="31"/>
        <v>0</v>
      </c>
      <c r="G76" s="17">
        <f t="shared" si="31"/>
        <v>0</v>
      </c>
      <c r="H76" s="17">
        <f t="shared" si="31"/>
        <v>0</v>
      </c>
      <c r="I76" s="17">
        <f t="shared" si="31"/>
        <v>0</v>
      </c>
      <c r="J76" s="17">
        <f t="shared" si="31"/>
        <v>0</v>
      </c>
      <c r="K76" s="17">
        <f t="shared" si="31"/>
        <v>0</v>
      </c>
      <c r="L76" s="17">
        <f t="shared" si="31"/>
        <v>0</v>
      </c>
      <c r="M76" s="14"/>
    </row>
    <row r="77" spans="2:14" ht="15" hidden="1" customHeight="1" x14ac:dyDescent="0.2">
      <c r="B77" s="15" t="s">
        <v>838</v>
      </c>
      <c r="C77" s="16" t="s">
        <v>839</v>
      </c>
      <c r="D77" s="17">
        <f>SUM(D78:D80)</f>
        <v>0</v>
      </c>
      <c r="E77" s="17">
        <f t="shared" ref="E77:L77" si="32">SUM(E78:E80)</f>
        <v>0</v>
      </c>
      <c r="F77" s="17">
        <f t="shared" si="32"/>
        <v>0</v>
      </c>
      <c r="G77" s="17">
        <f t="shared" si="32"/>
        <v>0</v>
      </c>
      <c r="H77" s="17">
        <f t="shared" si="32"/>
        <v>0</v>
      </c>
      <c r="I77" s="17">
        <f t="shared" si="32"/>
        <v>0</v>
      </c>
      <c r="J77" s="17">
        <f t="shared" si="32"/>
        <v>0</v>
      </c>
      <c r="K77" s="17">
        <f t="shared" si="32"/>
        <v>0</v>
      </c>
      <c r="L77" s="17">
        <f t="shared" si="32"/>
        <v>0</v>
      </c>
      <c r="M77" s="14"/>
    </row>
    <row r="78" spans="2:14" ht="15" hidden="1" customHeight="1" x14ac:dyDescent="0.2">
      <c r="B78" s="18"/>
      <c r="C78" s="19" t="s">
        <v>840</v>
      </c>
      <c r="D78" s="20">
        <v>0</v>
      </c>
      <c r="E78" s="20">
        <v>0</v>
      </c>
      <c r="F78" s="20">
        <v>0</v>
      </c>
      <c r="G78" s="20">
        <v>0</v>
      </c>
      <c r="H78" s="20">
        <f>+D78+E78+F78-G78</f>
        <v>0</v>
      </c>
      <c r="I78" s="20">
        <v>0</v>
      </c>
      <c r="J78" s="20">
        <v>0</v>
      </c>
      <c r="K78" s="20">
        <f>+I78+J78</f>
        <v>0</v>
      </c>
      <c r="L78" s="20">
        <f>+H78-K78</f>
        <v>0</v>
      </c>
      <c r="M78" s="14"/>
    </row>
    <row r="79" spans="2:14" ht="15" hidden="1" customHeight="1" x14ac:dyDescent="0.2">
      <c r="B79" s="18"/>
      <c r="C79" s="19" t="s">
        <v>841</v>
      </c>
      <c r="D79" s="20">
        <v>0</v>
      </c>
      <c r="E79" s="20">
        <v>0</v>
      </c>
      <c r="F79" s="20">
        <v>0</v>
      </c>
      <c r="G79" s="20">
        <v>0</v>
      </c>
      <c r="H79" s="20">
        <f>+D79+E79+F79-G79</f>
        <v>0</v>
      </c>
      <c r="I79" s="20">
        <v>0</v>
      </c>
      <c r="J79" s="20">
        <v>0</v>
      </c>
      <c r="K79" s="20">
        <f>+I79+J79</f>
        <v>0</v>
      </c>
      <c r="L79" s="20">
        <f>+H79-K79</f>
        <v>0</v>
      </c>
      <c r="M79" s="14"/>
    </row>
    <row r="80" spans="2:14" ht="15" hidden="1" customHeight="1" x14ac:dyDescent="0.2">
      <c r="B80" s="18"/>
      <c r="C80" s="19" t="s">
        <v>842</v>
      </c>
      <c r="D80" s="20">
        <v>0</v>
      </c>
      <c r="E80" s="20">
        <v>0</v>
      </c>
      <c r="F80" s="20">
        <v>0</v>
      </c>
      <c r="G80" s="20">
        <v>0</v>
      </c>
      <c r="H80" s="20">
        <f>+D80+E80+F80-G80</f>
        <v>0</v>
      </c>
      <c r="I80" s="20">
        <v>0</v>
      </c>
      <c r="J80" s="20">
        <v>0</v>
      </c>
      <c r="K80" s="20">
        <f>+I80+J80</f>
        <v>0</v>
      </c>
      <c r="L80" s="20">
        <f>+H80-K80</f>
        <v>0</v>
      </c>
      <c r="M80" s="14"/>
    </row>
    <row r="81" spans="2:14" ht="15" hidden="1" customHeight="1" x14ac:dyDescent="0.2">
      <c r="B81" s="15" t="s">
        <v>843</v>
      </c>
      <c r="C81" s="16" t="s">
        <v>844</v>
      </c>
      <c r="D81" s="17">
        <f>SUM(D82:D85)</f>
        <v>0</v>
      </c>
      <c r="E81" s="17">
        <f t="shared" ref="E81:L81" si="33">SUM(E82:E85)</f>
        <v>0</v>
      </c>
      <c r="F81" s="17">
        <f t="shared" si="33"/>
        <v>0</v>
      </c>
      <c r="G81" s="17">
        <f t="shared" si="33"/>
        <v>0</v>
      </c>
      <c r="H81" s="17">
        <f t="shared" si="33"/>
        <v>0</v>
      </c>
      <c r="I81" s="17">
        <f t="shared" si="33"/>
        <v>0</v>
      </c>
      <c r="J81" s="17">
        <f t="shared" si="33"/>
        <v>0</v>
      </c>
      <c r="K81" s="17">
        <f t="shared" si="33"/>
        <v>0</v>
      </c>
      <c r="L81" s="17">
        <f t="shared" si="33"/>
        <v>0</v>
      </c>
      <c r="M81" s="14"/>
    </row>
    <row r="82" spans="2:14" ht="15" hidden="1" customHeight="1" x14ac:dyDescent="0.2">
      <c r="B82" s="18"/>
      <c r="C82" s="19" t="s">
        <v>845</v>
      </c>
      <c r="D82" s="20">
        <v>0</v>
      </c>
      <c r="E82" s="20">
        <v>0</v>
      </c>
      <c r="F82" s="20">
        <v>0</v>
      </c>
      <c r="G82" s="20">
        <v>0</v>
      </c>
      <c r="H82" s="20">
        <f>+D82+E82+F82-G82</f>
        <v>0</v>
      </c>
      <c r="I82" s="20">
        <v>0</v>
      </c>
      <c r="J82" s="20">
        <v>0</v>
      </c>
      <c r="K82" s="20">
        <f>+I82+J82</f>
        <v>0</v>
      </c>
      <c r="L82" s="20">
        <f>+H82-K82</f>
        <v>0</v>
      </c>
      <c r="M82" s="14"/>
    </row>
    <row r="83" spans="2:14" ht="15" hidden="1" customHeight="1" x14ac:dyDescent="0.2">
      <c r="B83" s="18"/>
      <c r="C83" s="19" t="s">
        <v>846</v>
      </c>
      <c r="D83" s="20">
        <v>0</v>
      </c>
      <c r="E83" s="20">
        <v>0</v>
      </c>
      <c r="F83" s="20">
        <v>0</v>
      </c>
      <c r="G83" s="20">
        <v>0</v>
      </c>
      <c r="H83" s="20">
        <f>+D83+E83+F83-G83</f>
        <v>0</v>
      </c>
      <c r="I83" s="20">
        <v>0</v>
      </c>
      <c r="J83" s="20">
        <v>0</v>
      </c>
      <c r="K83" s="20">
        <f>+I83+J83</f>
        <v>0</v>
      </c>
      <c r="L83" s="20">
        <f>+H83-K83</f>
        <v>0</v>
      </c>
      <c r="M83" s="14"/>
    </row>
    <row r="84" spans="2:14" ht="15" hidden="1" customHeight="1" x14ac:dyDescent="0.2">
      <c r="B84" s="18"/>
      <c r="C84" s="19" t="s">
        <v>847</v>
      </c>
      <c r="D84" s="20">
        <v>0</v>
      </c>
      <c r="E84" s="20">
        <v>0</v>
      </c>
      <c r="F84" s="20">
        <v>0</v>
      </c>
      <c r="G84" s="20">
        <v>0</v>
      </c>
      <c r="H84" s="20">
        <f>+D84+E84+F84-G84</f>
        <v>0</v>
      </c>
      <c r="I84" s="20">
        <v>0</v>
      </c>
      <c r="J84" s="20">
        <v>0</v>
      </c>
      <c r="K84" s="20">
        <f>+I84+J84</f>
        <v>0</v>
      </c>
      <c r="L84" s="20">
        <f>+H84-K84</f>
        <v>0</v>
      </c>
      <c r="M84" s="14"/>
    </row>
    <row r="85" spans="2:14" ht="15" hidden="1" customHeight="1" x14ac:dyDescent="0.2">
      <c r="B85" s="18"/>
      <c r="C85" s="19" t="s">
        <v>848</v>
      </c>
      <c r="D85" s="20">
        <v>0</v>
      </c>
      <c r="E85" s="20">
        <v>0</v>
      </c>
      <c r="F85" s="20">
        <v>0</v>
      </c>
      <c r="G85" s="20">
        <v>0</v>
      </c>
      <c r="H85" s="20">
        <f>+D85+E85+F85-G85</f>
        <v>0</v>
      </c>
      <c r="I85" s="20">
        <v>0</v>
      </c>
      <c r="J85" s="20">
        <v>0</v>
      </c>
      <c r="K85" s="20">
        <f>+I85+J85</f>
        <v>0</v>
      </c>
      <c r="L85" s="20">
        <f>+H85-K85</f>
        <v>0</v>
      </c>
      <c r="M85" s="14"/>
    </row>
    <row r="86" spans="2:14" ht="15" hidden="1" customHeight="1" x14ac:dyDescent="0.2">
      <c r="B86" s="15" t="s">
        <v>849</v>
      </c>
      <c r="C86" s="16" t="s">
        <v>850</v>
      </c>
      <c r="D86" s="17">
        <f t="shared" ref="D86:L86" si="34">+D87+D88</f>
        <v>0</v>
      </c>
      <c r="E86" s="17">
        <f t="shared" si="34"/>
        <v>0</v>
      </c>
      <c r="F86" s="17">
        <f t="shared" si="34"/>
        <v>0</v>
      </c>
      <c r="G86" s="17">
        <f t="shared" si="34"/>
        <v>0</v>
      </c>
      <c r="H86" s="17">
        <f t="shared" si="34"/>
        <v>0</v>
      </c>
      <c r="I86" s="17">
        <f t="shared" si="34"/>
        <v>0</v>
      </c>
      <c r="J86" s="17">
        <f t="shared" si="34"/>
        <v>0</v>
      </c>
      <c r="K86" s="17">
        <f t="shared" si="34"/>
        <v>0</v>
      </c>
      <c r="L86" s="17">
        <f t="shared" si="34"/>
        <v>0</v>
      </c>
      <c r="M86" s="14"/>
    </row>
    <row r="87" spans="2:14" ht="15" hidden="1" customHeight="1" x14ac:dyDescent="0.2">
      <c r="B87" s="18"/>
      <c r="C87" s="19" t="s">
        <v>851</v>
      </c>
      <c r="D87" s="20">
        <v>0</v>
      </c>
      <c r="E87" s="20">
        <v>0</v>
      </c>
      <c r="F87" s="20">
        <v>0</v>
      </c>
      <c r="G87" s="20">
        <v>0</v>
      </c>
      <c r="H87" s="20">
        <f>+D87+E87+F87-G87</f>
        <v>0</v>
      </c>
      <c r="I87" s="20">
        <v>0</v>
      </c>
      <c r="J87" s="20">
        <v>0</v>
      </c>
      <c r="K87" s="20">
        <f>+I87+J87</f>
        <v>0</v>
      </c>
      <c r="L87" s="20">
        <f>+H87-K87</f>
        <v>0</v>
      </c>
      <c r="M87" s="14"/>
    </row>
    <row r="88" spans="2:14" ht="15" hidden="1" customHeight="1" x14ac:dyDescent="0.2">
      <c r="B88" s="19"/>
      <c r="C88" s="19" t="s">
        <v>852</v>
      </c>
      <c r="D88" s="20">
        <v>0</v>
      </c>
      <c r="E88" s="20">
        <v>0</v>
      </c>
      <c r="F88" s="20">
        <v>0</v>
      </c>
      <c r="G88" s="20">
        <v>0</v>
      </c>
      <c r="H88" s="20">
        <f>+D88+E88+F88-G88</f>
        <v>0</v>
      </c>
      <c r="I88" s="20">
        <v>0</v>
      </c>
      <c r="J88" s="20">
        <v>0</v>
      </c>
      <c r="K88" s="20">
        <f>+I88+J88</f>
        <v>0</v>
      </c>
      <c r="L88" s="20">
        <f>+H88-K88</f>
        <v>0</v>
      </c>
      <c r="M88" s="14"/>
    </row>
    <row r="89" spans="2:14" s="63" customFormat="1" ht="15" hidden="1" customHeight="1" x14ac:dyDescent="0.2">
      <c r="B89" s="66" t="s">
        <v>997</v>
      </c>
      <c r="C89" s="66" t="s">
        <v>998</v>
      </c>
      <c r="D89" s="67">
        <f t="shared" ref="D89:J89" si="35">+D90</f>
        <v>0</v>
      </c>
      <c r="E89" s="67">
        <f t="shared" si="35"/>
        <v>0</v>
      </c>
      <c r="F89" s="67">
        <f t="shared" si="35"/>
        <v>0</v>
      </c>
      <c r="G89" s="67">
        <f t="shared" si="35"/>
        <v>0</v>
      </c>
      <c r="H89" s="67">
        <f t="shared" si="35"/>
        <v>0</v>
      </c>
      <c r="I89" s="67">
        <f t="shared" si="35"/>
        <v>0</v>
      </c>
      <c r="J89" s="67">
        <f t="shared" si="35"/>
        <v>0</v>
      </c>
      <c r="K89" s="70">
        <f>+I89+J89</f>
        <v>0</v>
      </c>
      <c r="L89" s="70">
        <f>+H89-K89</f>
        <v>0</v>
      </c>
      <c r="M89" s="110"/>
    </row>
    <row r="90" spans="2:14" s="63" customFormat="1" ht="15" hidden="1" customHeight="1" x14ac:dyDescent="0.2">
      <c r="B90" s="45" t="s">
        <v>999</v>
      </c>
      <c r="C90" s="45" t="s">
        <v>1000</v>
      </c>
      <c r="D90" s="70">
        <v>0</v>
      </c>
      <c r="E90" s="70">
        <v>0</v>
      </c>
      <c r="F90" s="70">
        <v>0</v>
      </c>
      <c r="G90" s="70">
        <v>0</v>
      </c>
      <c r="H90" s="70">
        <f>+D90+E90+F90-G90</f>
        <v>0</v>
      </c>
      <c r="I90" s="70">
        <v>0</v>
      </c>
      <c r="J90" s="70">
        <v>0</v>
      </c>
      <c r="K90" s="70">
        <f>+I90+J90</f>
        <v>0</v>
      </c>
      <c r="L90" s="70">
        <f>+H90-K90</f>
        <v>0</v>
      </c>
      <c r="M90" s="110"/>
      <c r="N90" s="68">
        <f>+K90-M90</f>
        <v>0</v>
      </c>
    </row>
    <row r="91" spans="2:14" ht="15" hidden="1" customHeight="1" x14ac:dyDescent="0.2">
      <c r="B91" s="27" t="s">
        <v>857</v>
      </c>
      <c r="C91" s="16" t="s">
        <v>858</v>
      </c>
      <c r="D91" s="17">
        <f t="shared" ref="D91:L91" si="36">+D92</f>
        <v>0</v>
      </c>
      <c r="E91" s="17">
        <f t="shared" si="36"/>
        <v>0</v>
      </c>
      <c r="F91" s="17">
        <f t="shared" si="36"/>
        <v>0</v>
      </c>
      <c r="G91" s="17">
        <f t="shared" si="36"/>
        <v>0</v>
      </c>
      <c r="H91" s="17">
        <f t="shared" si="36"/>
        <v>0</v>
      </c>
      <c r="I91" s="17">
        <f t="shared" si="36"/>
        <v>0</v>
      </c>
      <c r="J91" s="17">
        <f t="shared" si="36"/>
        <v>0</v>
      </c>
      <c r="K91" s="17">
        <f t="shared" si="36"/>
        <v>0</v>
      </c>
      <c r="L91" s="17">
        <f t="shared" si="36"/>
        <v>0</v>
      </c>
      <c r="M91" s="14"/>
    </row>
    <row r="92" spans="2:14" ht="15" hidden="1" customHeight="1" x14ac:dyDescent="0.2">
      <c r="B92" s="27" t="s">
        <v>859</v>
      </c>
      <c r="C92" s="16" t="s">
        <v>860</v>
      </c>
      <c r="D92" s="17">
        <f>SUM(D93:D94)</f>
        <v>0</v>
      </c>
      <c r="E92" s="17">
        <f t="shared" ref="E92:L92" si="37">SUM(E93:E94)</f>
        <v>0</v>
      </c>
      <c r="F92" s="17">
        <f t="shared" si="37"/>
        <v>0</v>
      </c>
      <c r="G92" s="17">
        <f t="shared" si="37"/>
        <v>0</v>
      </c>
      <c r="H92" s="17">
        <f t="shared" si="37"/>
        <v>0</v>
      </c>
      <c r="I92" s="17">
        <f t="shared" si="37"/>
        <v>0</v>
      </c>
      <c r="J92" s="17">
        <f t="shared" si="37"/>
        <v>0</v>
      </c>
      <c r="K92" s="17">
        <f t="shared" si="37"/>
        <v>0</v>
      </c>
      <c r="L92" s="17">
        <f t="shared" si="37"/>
        <v>0</v>
      </c>
      <c r="M92" s="14"/>
    </row>
    <row r="93" spans="2:14" ht="15" hidden="1" customHeight="1" x14ac:dyDescent="0.2">
      <c r="B93" s="23" t="s">
        <v>861</v>
      </c>
      <c r="C93" s="19" t="s">
        <v>862</v>
      </c>
      <c r="D93" s="20">
        <v>0</v>
      </c>
      <c r="E93" s="20">
        <v>0</v>
      </c>
      <c r="F93" s="20">
        <v>0</v>
      </c>
      <c r="G93" s="20">
        <v>0</v>
      </c>
      <c r="H93" s="20">
        <f>+D93+E93+F93-G93</f>
        <v>0</v>
      </c>
      <c r="I93" s="20">
        <v>0</v>
      </c>
      <c r="J93" s="20">
        <v>0</v>
      </c>
      <c r="K93" s="20">
        <f>+I93+J93</f>
        <v>0</v>
      </c>
      <c r="L93" s="20">
        <f>+H93-K93</f>
        <v>0</v>
      </c>
      <c r="M93" s="14"/>
    </row>
    <row r="94" spans="2:14" ht="15" hidden="1" customHeight="1" x14ac:dyDescent="0.2">
      <c r="B94" s="23" t="s">
        <v>863</v>
      </c>
      <c r="C94" s="19" t="s">
        <v>866</v>
      </c>
      <c r="D94" s="20">
        <v>0</v>
      </c>
      <c r="E94" s="20">
        <v>0</v>
      </c>
      <c r="F94" s="20">
        <v>0</v>
      </c>
      <c r="G94" s="20">
        <v>0</v>
      </c>
      <c r="H94" s="20">
        <f>+D94+E94+F94-G94</f>
        <v>0</v>
      </c>
      <c r="I94" s="20">
        <v>0</v>
      </c>
      <c r="J94" s="20">
        <v>0</v>
      </c>
      <c r="K94" s="20">
        <f>+I94+J94</f>
        <v>0</v>
      </c>
      <c r="L94" s="20">
        <f>+H94-K94</f>
        <v>0</v>
      </c>
      <c r="M94" s="14"/>
    </row>
    <row r="95" spans="2:14" s="63" customFormat="1" ht="15" customHeight="1" x14ac:dyDescent="0.2">
      <c r="B95" s="75"/>
      <c r="C95" s="45"/>
      <c r="D95" s="70"/>
      <c r="E95" s="70"/>
      <c r="F95" s="70"/>
      <c r="G95" s="70"/>
      <c r="H95" s="70"/>
      <c r="I95" s="70"/>
      <c r="J95" s="70"/>
      <c r="K95" s="70"/>
      <c r="L95" s="70"/>
      <c r="M95" s="110"/>
    </row>
    <row r="96" spans="2:14" s="31" customFormat="1" ht="15" customHeight="1" x14ac:dyDescent="0.2">
      <c r="B96" s="28"/>
      <c r="C96" s="29" t="s">
        <v>865</v>
      </c>
      <c r="D96" s="30">
        <f t="shared" ref="D96:L96" si="38">+D7+D23+D51+D72+D75+D91</f>
        <v>6740552.75</v>
      </c>
      <c r="E96" s="30">
        <f t="shared" si="38"/>
        <v>0</v>
      </c>
      <c r="F96" s="30">
        <f t="shared" si="38"/>
        <v>0</v>
      </c>
      <c r="G96" s="30">
        <f t="shared" si="38"/>
        <v>0</v>
      </c>
      <c r="H96" s="30">
        <f t="shared" si="38"/>
        <v>6740552.75</v>
      </c>
      <c r="I96" s="30">
        <f t="shared" si="38"/>
        <v>0</v>
      </c>
      <c r="J96" s="30">
        <f t="shared" si="38"/>
        <v>256210</v>
      </c>
      <c r="K96" s="30">
        <f t="shared" si="38"/>
        <v>256210</v>
      </c>
      <c r="L96" s="30">
        <f t="shared" si="38"/>
        <v>6484342.75</v>
      </c>
      <c r="M96" s="158"/>
    </row>
    <row r="97" spans="4:13" s="63" customFormat="1" ht="15" hidden="1" customHeight="1" x14ac:dyDescent="0.2">
      <c r="D97" s="83"/>
      <c r="E97" s="83">
        <f>+E96-'[12]PROGRAMA II'!$F$295</f>
        <v>-1286461.3400000001</v>
      </c>
      <c r="H97" s="83"/>
      <c r="J97" s="83"/>
      <c r="K97" s="83">
        <f>+K96-'[27]Programa II (25)'!$D$923</f>
        <v>-890915.5</v>
      </c>
      <c r="L97" s="83">
        <f>+L96-'[14]Programa II (25)'!$D$924</f>
        <v>6237006.9100000001</v>
      </c>
    </row>
    <row r="98" spans="4:13" s="63" customFormat="1" ht="15" customHeight="1" x14ac:dyDescent="0.2">
      <c r="D98" s="32">
        <f>+D96-'[1]Programa II-Educat,Cult y Depor'!$D$105</f>
        <v>0</v>
      </c>
      <c r="E98" s="36">
        <f>+E96</f>
        <v>0</v>
      </c>
      <c r="F98" s="36"/>
      <c r="G98" s="36">
        <f>+F96-G96</f>
        <v>0</v>
      </c>
      <c r="I98" s="32"/>
      <c r="M98" s="110"/>
    </row>
    <row r="99" spans="4:13" s="63" customFormat="1" ht="15" customHeight="1" x14ac:dyDescent="0.2">
      <c r="H99" s="84"/>
      <c r="M99" s="110"/>
    </row>
    <row r="100" spans="4:13" s="63" customFormat="1" ht="15" customHeight="1" x14ac:dyDescent="0.2">
      <c r="M100" s="110"/>
    </row>
    <row r="101" spans="4:13" ht="15" customHeight="1" x14ac:dyDescent="0.2"/>
    <row r="102" spans="4:13" ht="15" customHeight="1" x14ac:dyDescent="0.2"/>
    <row r="103" spans="4:13" ht="15" customHeight="1" x14ac:dyDescent="0.2"/>
    <row r="104" spans="4:13" ht="15" customHeight="1" x14ac:dyDescent="0.2"/>
    <row r="105" spans="4:13" ht="15" customHeight="1" x14ac:dyDescent="0.2"/>
    <row r="106" spans="4:13" ht="15" customHeight="1" x14ac:dyDescent="0.2"/>
    <row r="107" spans="4:13" ht="15" customHeight="1" x14ac:dyDescent="0.2"/>
    <row r="108" spans="4:13" ht="15" customHeight="1" x14ac:dyDescent="0.2"/>
    <row r="109" spans="4:13" ht="15" customHeight="1" x14ac:dyDescent="0.2"/>
    <row r="110" spans="4:13" ht="15" customHeight="1" x14ac:dyDescent="0.2"/>
    <row r="111" spans="4:13" ht="15" customHeight="1" x14ac:dyDescent="0.2"/>
    <row r="112" spans="4: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125,000.00"/>
        <filter val="1,130,000.00"/>
        <filter val="100,000.00"/>
        <filter val="104,552.00"/>
        <filter val="110,553.00"/>
        <filter val="125,000.00"/>
        <filter val="150,000.00"/>
        <filter val="2,145,447.75"/>
        <filter val="2,445,447.75"/>
        <filter val="200,000.00"/>
        <filter val="215,000.00"/>
        <filter val="25,000.00"/>
        <filter val="265,553.00"/>
        <filter val="280,000.00"/>
        <filter val="30,000.00"/>
        <filter val="300,000.00"/>
        <filter val="325,000.00"/>
        <filter val="380,000.00"/>
        <filter val="40,000.00"/>
        <filter val="404,552.00"/>
        <filter val="450,000.00"/>
        <filter val="5,934,999.75"/>
        <filter val="50,000.00"/>
        <filter val="75,000.00"/>
        <filter val="805,553.00"/>
        <filter val="930,000.00"/>
        <filter val="97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6 H29:L29 H27 K27:L27 H43:L43 H42 K42:L42 H46:L52 H45 K45:L45 H60:L65 H58 K58:L58 H28 K28:L28 H32:L33 H30 K30:L30 H31 K31:L31 H37:L37 H34 J34:L34 H35 K35:L35 H36 K36:L36 H40:L40 H38 K38:L38 H39 K39:L39 H41 K41:L41 H44 K44:L44 H56:L57 H53 K53:L53 H54 K54:L54 H55 K55:L55 H59 K59:L59 H69:L69 H66 K66:L66 H67 K67:L67 H68 K68:L68 H72:L73 H70 K70:L70 H71 K71:L71 H75:L94 H74:I74 K74:L74"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29</vt:i4>
      </vt:variant>
    </vt:vector>
  </HeadingPairs>
  <TitlesOfParts>
    <vt:vector size="53"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EGRESOS-DEP.Y TRATAMIENTO BASUR</vt:lpstr>
      <vt:lpstr>EGRESOS-MEDIO AMBIENTE</vt:lpstr>
      <vt:lpstr>EGRESOS-ATENCIÓN EMERG</vt:lpstr>
      <vt:lpstr>III-02-01 ASF CRUCE CUCAS</vt:lpstr>
      <vt:lpstr>III-02-02 ASF CAMINO LAS TROJAS</vt:lpstr>
      <vt:lpstr>III-02-05 ASF CAMINO CUMBRES</vt:lpstr>
      <vt:lpstr>III-02-07 AyD MATAGUINEO-TROJAS</vt:lpstr>
      <vt:lpstr>III-02-08 AyD CAMINO CUMBRES</vt:lpstr>
      <vt:lpstr>III-02-09 CONST.ACERAS DISTRITO</vt:lpstr>
      <vt:lpstr>III-02-10 MANT-MEJ CAMINOS VARI</vt:lpstr>
      <vt:lpstr>III-02-11 UNIDAD TÉCNICA</vt:lpstr>
      <vt:lpstr>III-06-01 DIRECCIÓN TÉCNICA BI</vt:lpstr>
      <vt:lpstr>III-06-02 CAMPAÑA RESID SÓLIDOS</vt:lpstr>
      <vt:lpstr>III-06-03 INSTALAC.HIDROMEDIDOR</vt:lpstr>
      <vt:lpstr>III-06-04 MACROMEDICIÓN</vt:lpstr>
      <vt:lpstr>'EGRESOS-ACUEDUCTO'!Área_de_impresión</vt:lpstr>
      <vt:lpstr>'EGRESOS-ADM GRAL'!Área_de_impresión</vt:lpstr>
      <vt:lpstr>'EGRESOS-ATENCIÓN EMERG'!Área_de_impresión</vt:lpstr>
      <vt:lpstr>'EGRESOS-BASURA'!Área_de_impresión</vt:lpstr>
      <vt:lpstr>'EGRESOS-CAMINOS'!Área_de_impresión</vt:lpstr>
      <vt:lpstr>'EGRESOS-DEP.Y TRATAMIENTO BASUR'!Área_de_impresión</vt:lpstr>
      <vt:lpstr>'EGRESOS-EDUC.,CULTURALES Y DEP'!Área_de_impresión</vt:lpstr>
      <vt:lpstr>'EGRESOS-EDUCAT,CULTURALES,DEPOR'!Área_de_impresión</vt:lpstr>
      <vt:lpstr>'EGRESOS-MEDIO AMBIENTE'!Área_de_impresión</vt:lpstr>
      <vt:lpstr>'EGRESOS-TRANSF'!Área_de_impresión</vt:lpstr>
      <vt:lpstr>'III-02-01 ASF CRUCE CUCAS'!Área_de_impresión</vt:lpstr>
      <vt:lpstr>'III-02-02 ASF CAMINO LAS TROJAS'!Área_de_impresión</vt:lpstr>
      <vt:lpstr>'III-02-05 ASF CAMINO CUMBRES'!Área_de_impresión</vt:lpstr>
      <vt:lpstr>'III-02-07 AyD MATAGUINEO-TROJAS'!Área_de_impresión</vt:lpstr>
      <vt:lpstr>'III-02-08 AyD CAMINO CUMBRES'!Área_de_impresión</vt:lpstr>
      <vt:lpstr>'III-02-09 CONST.ACERAS DISTRITO'!Área_de_impresión</vt:lpstr>
      <vt:lpstr>'III-02-10 MANT-MEJ CAMINOS VARI'!Área_de_impresión</vt:lpstr>
      <vt:lpstr>'III-02-11 UNIDAD TÉCNICA'!Área_de_impresión</vt:lpstr>
      <vt:lpstr>'III-06-01 DIRECCIÓN TÉCNICA BI'!Área_de_impresión</vt:lpstr>
      <vt:lpstr>'III-06-02 CAMPAÑA RESID SÓLIDOS'!Área_de_impresión</vt:lpstr>
      <vt:lpstr>'III-06-03 INSTALAC.HIDROMEDIDOR'!Área_de_impresión</vt:lpstr>
      <vt:lpstr>'III-06-04 MACROMEDICIÓN'!Área_de_impresión</vt:lpstr>
      <vt:lpstr>INGRESOS!Área_de_impresión</vt:lpstr>
      <vt:lpstr>'EGRESOS-ACUEDUCTO'!Títulos_a_imprimir</vt:lpstr>
      <vt:lpstr>'EGRESOS-ADM GRAL'!Títulos_a_imprimir</vt:lpstr>
      <vt:lpstr>'EGRESOS-BASURA'!Títulos_a_imprimir</vt:lpstr>
      <vt:lpstr>'EGRESOS-CAMINOS'!Títulos_a_imprimir</vt:lpstr>
      <vt:lpstr>'EGRESOS-DEP.Y TRATAMIENTO BASUR'!Títulos_a_imprimir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2019-10-01T19:51:09Z</cp:lastPrinted>
  <dcterms:created xsi:type="dcterms:W3CDTF">2016-07-06T13:13:55Z</dcterms:created>
  <dcterms:modified xsi:type="dcterms:W3CDTF">2021-04-28T16:39:13Z</dcterms:modified>
</cp:coreProperties>
</file>